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2" windowWidth="11292" windowHeight="5748" tabRatio="708" activeTab="0"/>
  </bookViews>
  <sheets>
    <sheet name="Payment record" sheetId="1" r:id="rId1"/>
    <sheet name="Payment example" sheetId="2" r:id="rId2"/>
    <sheet name="INSTRUCTIONS" sheetId="3" r:id="rId3"/>
    <sheet name="Fares" sheetId="4" r:id="rId4"/>
  </sheets>
  <definedNames>
    <definedName name="_xlnm.Print_Area" localSheetId="3">'Fares'!$A$1:$T$33</definedName>
    <definedName name="_xlnm.Print_Area" localSheetId="1">'Payment example'!$B$1:$P$40</definedName>
    <definedName name="_xlnm.Print_Area" localSheetId="0">'Payment record'!$B$1:$P$40</definedName>
  </definedNames>
  <calcPr fullCalcOnLoad="1"/>
</workbook>
</file>

<file path=xl/sharedStrings.xml><?xml version="1.0" encoding="utf-8"?>
<sst xmlns="http://schemas.openxmlformats.org/spreadsheetml/2006/main" count="126" uniqueCount="89">
  <si>
    <t>Employer</t>
  </si>
  <si>
    <t>-----&gt;</t>
  </si>
  <si>
    <t>Name</t>
  </si>
  <si>
    <t>MONTH/YEAR:</t>
  </si>
  <si>
    <t>DATE:</t>
  </si>
  <si>
    <t>Comments:</t>
  </si>
  <si>
    <t>Monthly Fare</t>
  </si>
  <si>
    <t>TOTAL DUE STA</t>
  </si>
  <si>
    <t>A</t>
  </si>
  <si>
    <t>B</t>
  </si>
  <si>
    <t>C</t>
  </si>
  <si>
    <t>Rider 1</t>
  </si>
  <si>
    <t>Rider 2</t>
  </si>
  <si>
    <t>Rider 3</t>
  </si>
  <si>
    <t>Rider 4</t>
  </si>
  <si>
    <t>Rider 5</t>
  </si>
  <si>
    <t>Rider 6</t>
  </si>
  <si>
    <t>Rider 7</t>
  </si>
  <si>
    <t>Rider 9</t>
  </si>
  <si>
    <t>Monthly Payment Report</t>
  </si>
  <si>
    <t xml:space="preserve">          preset fares.</t>
  </si>
  <si>
    <t xml:space="preserve"> Effective January 1, 2013</t>
  </si>
  <si>
    <t>Number of workdays in a week</t>
  </si>
  <si>
    <t>9/80</t>
  </si>
  <si>
    <t>Maximum Daily Round Trip Miles</t>
  </si>
  <si>
    <t>Monthly Fare per rider based on number of riders</t>
  </si>
  <si>
    <t>4</t>
  </si>
  <si>
    <t>7</t>
  </si>
  <si>
    <t>6</t>
  </si>
  <si>
    <t>3</t>
  </si>
  <si>
    <r>
      <t xml:space="preserve">Monthly Fares - </t>
    </r>
    <r>
      <rPr>
        <b/>
        <sz val="12"/>
        <rFont val="Garamond"/>
        <family val="1"/>
      </rPr>
      <t>Alternate work schedules</t>
    </r>
  </si>
  <si>
    <t>Monthly miles</t>
  </si>
  <si>
    <t>Mileage Range</t>
  </si>
  <si>
    <t>Days in month</t>
  </si>
  <si>
    <t>Payment Record</t>
  </si>
  <si>
    <t>D</t>
  </si>
  <si>
    <t>GROUP</t>
  </si>
  <si>
    <t>Enter amount due from each rider</t>
  </si>
  <si>
    <r>
      <rPr>
        <b/>
        <u val="single"/>
        <sz val="9"/>
        <rFont val="Times New Roman"/>
        <family val="1"/>
      </rPr>
      <t>Checks</t>
    </r>
    <r>
      <rPr>
        <b/>
        <sz val="9"/>
        <rFont val="Times New Roman"/>
        <family val="1"/>
      </rPr>
      <t xml:space="preserve"> 
submitted
</t>
    </r>
    <r>
      <rPr>
        <b/>
        <i/>
        <u val="single"/>
        <sz val="9"/>
        <rFont val="Times New Roman"/>
        <family val="1"/>
      </rPr>
      <t>with</t>
    </r>
    <r>
      <rPr>
        <b/>
        <sz val="9"/>
        <rFont val="Times New Roman"/>
        <family val="1"/>
      </rPr>
      <t xml:space="preserve"> 
this form</t>
    </r>
  </si>
  <si>
    <t>AMOUNT:</t>
  </si>
  <si>
    <t>BY:</t>
  </si>
  <si>
    <t>Enter amount of credit from last month
 (if want to use this month)</t>
  </si>
  <si>
    <t>$</t>
  </si>
  <si>
    <t>STA use only</t>
  </si>
  <si>
    <t>Amounts due from others 
(include reduced fare amounts &amp; daily riders)</t>
  </si>
  <si>
    <t>Monthly Fare (auto-calculation)</t>
  </si>
  <si>
    <t>Divide by number of regular passengers</t>
  </si>
  <si>
    <t xml:space="preserve">Rider 8 </t>
  </si>
  <si>
    <t>Total due from regular paying riders</t>
  </si>
  <si>
    <t>Amount submitted with this form (column D)</t>
  </si>
  <si>
    <r>
      <rPr>
        <b/>
        <u val="single"/>
        <sz val="9"/>
        <rFont val="Times New Roman"/>
        <family val="1"/>
      </rPr>
      <t>Online</t>
    </r>
    <r>
      <rPr>
        <b/>
        <sz val="9"/>
        <rFont val="Times New Roman"/>
        <family val="1"/>
      </rPr>
      <t xml:space="preserve">
 Credit Card
 payment</t>
    </r>
  </si>
  <si>
    <r>
      <rPr>
        <b/>
        <u val="single"/>
        <sz val="9"/>
        <rFont val="Times New Roman"/>
        <family val="1"/>
      </rPr>
      <t>Employer</t>
    </r>
    <r>
      <rPr>
        <b/>
        <sz val="9"/>
        <rFont val="Times New Roman"/>
        <family val="1"/>
      </rPr>
      <t xml:space="preserve"> 
subsidy sent direcly to STA</t>
    </r>
  </si>
  <si>
    <t>Total each rider
 (A, B, C, D)</t>
  </si>
  <si>
    <t>On-line payments:  spokanetransit.com/vanpool       Questions?   326-POOL (7665)</t>
  </si>
  <si>
    <t>Fare calculation</t>
  </si>
  <si>
    <t>Enter Round Trip Miles</t>
  </si>
  <si>
    <t>Scheduled Days
(pick from drop down menu)</t>
  </si>
  <si>
    <t>Amount due from last month</t>
  </si>
  <si>
    <t>Total Fare from Riders</t>
  </si>
  <si>
    <t>Totals should match</t>
  </si>
  <si>
    <t>This is the total amount due to STA</t>
  </si>
  <si>
    <t>Other
(bill pay, Try Vanpool, rider mailed ck, etc)</t>
  </si>
  <si>
    <t xml:space="preserve">Enter any CREDIT to be used this month </t>
  </si>
  <si>
    <t>Amount Due STA</t>
  </si>
  <si>
    <r>
      <rPr>
        <b/>
        <u val="single"/>
        <sz val="9"/>
        <rFont val="Arial Narrow"/>
        <family val="2"/>
      </rPr>
      <t>Employer</t>
    </r>
    <r>
      <rPr>
        <b/>
        <sz val="9"/>
        <rFont val="Arial Narrow"/>
        <family val="2"/>
      </rPr>
      <t xml:space="preserve"> 
subsidy sent direcly to STA</t>
    </r>
  </si>
  <si>
    <r>
      <rPr>
        <b/>
        <u val="single"/>
        <sz val="9"/>
        <rFont val="Arial Narrow"/>
        <family val="2"/>
      </rPr>
      <t>Online</t>
    </r>
    <r>
      <rPr>
        <b/>
        <sz val="9"/>
        <rFont val="Arial Narrow"/>
        <family val="2"/>
      </rPr>
      <t xml:space="preserve">
 Credit Card
 payment</t>
    </r>
  </si>
  <si>
    <r>
      <rPr>
        <b/>
        <u val="single"/>
        <sz val="9"/>
        <rFont val="Arial Narrow"/>
        <family val="2"/>
      </rPr>
      <t>Checks</t>
    </r>
    <r>
      <rPr>
        <b/>
        <sz val="9"/>
        <rFont val="Arial Narrow"/>
        <family val="2"/>
      </rPr>
      <t xml:space="preserve"> 
submitted
</t>
    </r>
    <r>
      <rPr>
        <b/>
        <i/>
        <u val="single"/>
        <sz val="9"/>
        <rFont val="Arial Narrow"/>
        <family val="2"/>
      </rPr>
      <t>with</t>
    </r>
    <r>
      <rPr>
        <b/>
        <sz val="9"/>
        <rFont val="Arial Narrow"/>
        <family val="2"/>
      </rPr>
      <t xml:space="preserve"> 
this form</t>
    </r>
  </si>
  <si>
    <t>Checks submitted should total
 (column D)</t>
  </si>
  <si>
    <t>Always prepare and submit a payment record.   Only submit one copy via the following:</t>
  </si>
  <si>
    <t>If one or more checks are written: SUBMIT A HARD COPY OF PAYMENT RECORD WITH CHECKS In the STA postage paid envelope.  Address: 1230 W Boone Ave, Spokane, WA 99201</t>
  </si>
  <si>
    <r>
      <t>·</t>
    </r>
    <r>
      <rPr>
        <sz val="7"/>
        <rFont val="Calibri"/>
        <family val="2"/>
      </rPr>
      <t xml:space="preserve">         </t>
    </r>
    <r>
      <rPr>
        <sz val="11"/>
        <rFont val="Calibri"/>
        <family val="2"/>
      </rPr>
      <t>Any comments you would like us to know about participants payments</t>
    </r>
  </si>
  <si>
    <r>
      <t>·</t>
    </r>
    <r>
      <rPr>
        <sz val="7"/>
        <rFont val="Calibri"/>
        <family val="2"/>
      </rPr>
      <t>    </t>
    </r>
    <r>
      <rPr>
        <sz val="11"/>
        <rFont val="Calibri"/>
        <family val="2"/>
      </rPr>
      <t xml:space="preserve">   Select work day schedule: 5 days, 9/80, etc. </t>
    </r>
  </si>
  <si>
    <r>
      <t>·</t>
    </r>
    <r>
      <rPr>
        <sz val="7"/>
        <rFont val="Calibri"/>
        <family val="2"/>
      </rPr>
      <t>    </t>
    </r>
    <r>
      <rPr>
        <sz val="11"/>
        <rFont val="Calibri"/>
        <family val="2"/>
      </rPr>
      <t>   Enter round trip miles</t>
    </r>
  </si>
  <si>
    <r>
      <t>·</t>
    </r>
    <r>
      <rPr>
        <sz val="7"/>
        <rFont val="Calibri"/>
        <family val="2"/>
      </rPr>
      <t>    </t>
    </r>
    <r>
      <rPr>
        <sz val="11"/>
        <rFont val="Calibri"/>
        <family val="2"/>
      </rPr>
      <t>   Enter any credits or debits</t>
    </r>
  </si>
  <si>
    <r>
      <t>·</t>
    </r>
    <r>
      <rPr>
        <sz val="7"/>
        <rFont val="Calibri"/>
        <family val="2"/>
      </rPr>
      <t xml:space="preserve">         </t>
    </r>
    <r>
      <rPr>
        <sz val="11"/>
        <rFont val="Calibri"/>
        <family val="2"/>
      </rPr>
      <t>"Total Due STA"  (Auto-calculated)</t>
    </r>
  </si>
  <si>
    <r>
      <t>·</t>
    </r>
    <r>
      <rPr>
        <sz val="7"/>
        <rFont val="Calibri"/>
        <family val="2"/>
      </rPr>
      <t xml:space="preserve">         </t>
    </r>
    <r>
      <rPr>
        <sz val="11"/>
        <rFont val="Calibri"/>
        <family val="2"/>
      </rPr>
      <t xml:space="preserve"> “Amounts due from others” daily riders or preset fares such as reduced driver fare.</t>
    </r>
  </si>
  <si>
    <r>
      <t>·</t>
    </r>
    <r>
      <rPr>
        <sz val="7"/>
        <rFont val="Calibri"/>
        <family val="2"/>
      </rPr>
      <t xml:space="preserve">         </t>
    </r>
    <r>
      <rPr>
        <sz val="11"/>
        <rFont val="Calibri"/>
        <family val="2"/>
      </rPr>
      <t>“Total Due from Riders”  (Auto-calculated)</t>
    </r>
  </si>
  <si>
    <r>
      <t>·</t>
    </r>
    <r>
      <rPr>
        <sz val="7"/>
        <rFont val="Calibri"/>
        <family val="2"/>
      </rPr>
      <t xml:space="preserve">         </t>
    </r>
    <r>
      <rPr>
        <sz val="11"/>
        <rFont val="Calibri"/>
        <family val="2"/>
      </rPr>
      <t xml:space="preserve">“Divide by </t>
    </r>
    <r>
      <rPr>
        <u val="single"/>
        <sz val="11"/>
        <rFont val="Calibri"/>
        <family val="2"/>
      </rPr>
      <t>monthly</t>
    </r>
    <r>
      <rPr>
        <sz val="11"/>
        <rFont val="Calibri"/>
        <family val="2"/>
      </rPr>
      <t xml:space="preserve"> passengers”  Enter number of riders – do not include riders with </t>
    </r>
  </si>
  <si>
    <t>3. In the Vanpool Fare Payment section:</t>
  </si>
  <si>
    <r>
      <t>2.</t>
    </r>
    <r>
      <rPr>
        <b/>
        <sz val="7"/>
        <rFont val="Calibri"/>
        <family val="2"/>
      </rPr>
      <t xml:space="preserve">       </t>
    </r>
    <r>
      <rPr>
        <b/>
        <sz val="11"/>
        <rFont val="Calibri"/>
        <family val="2"/>
      </rPr>
      <t>In the Fare Calculation (upper left) section enter:</t>
    </r>
  </si>
  <si>
    <r>
      <t>·</t>
    </r>
    <r>
      <rPr>
        <sz val="7"/>
        <rFont val="Calibri"/>
        <family val="2"/>
      </rPr>
      <t xml:space="preserve">         </t>
    </r>
    <r>
      <rPr>
        <sz val="11"/>
        <rFont val="Calibri"/>
        <family val="2"/>
      </rPr>
      <t>Enter the each rider's name and employer</t>
    </r>
  </si>
  <si>
    <r>
      <t>·</t>
    </r>
    <r>
      <rPr>
        <sz val="7"/>
        <rFont val="Calibri"/>
        <family val="2"/>
      </rPr>
      <t xml:space="preserve">         </t>
    </r>
    <r>
      <rPr>
        <sz val="11"/>
        <rFont val="Calibri"/>
        <family val="2"/>
      </rPr>
      <t>Enter the amount due and paid by each rider in the corresponding columns</t>
    </r>
  </si>
  <si>
    <r>
      <t xml:space="preserve">If all payments are made on-line: </t>
    </r>
    <r>
      <rPr>
        <sz val="7"/>
        <rFont val="Calibri"/>
        <family val="2"/>
      </rPr>
      <t xml:space="preserve"> </t>
    </r>
    <r>
      <rPr>
        <sz val="11"/>
        <rFont val="Calibri"/>
        <family val="2"/>
      </rPr>
      <t>SUBMIT A COPY VIA EMAIL:</t>
    </r>
    <r>
      <rPr>
        <u val="single"/>
        <sz val="11"/>
        <rFont val="Calibri"/>
        <family val="2"/>
      </rPr>
      <t xml:space="preserve"> stavanpool@spokanetransit.com</t>
    </r>
  </si>
  <si>
    <r>
      <t>·</t>
    </r>
    <r>
      <rPr>
        <sz val="7"/>
        <rFont val="Calibri"/>
        <family val="2"/>
      </rPr>
      <t xml:space="preserve">         </t>
    </r>
    <r>
      <rPr>
        <sz val="11"/>
        <rFont val="Calibri"/>
        <family val="2"/>
      </rPr>
      <t>The month and year for which you are submitting fare</t>
    </r>
  </si>
  <si>
    <r>
      <t>·</t>
    </r>
    <r>
      <rPr>
        <sz val="7"/>
        <rFont val="Calibri"/>
        <family val="2"/>
      </rPr>
      <t xml:space="preserve">         </t>
    </r>
    <r>
      <rPr>
        <sz val="11"/>
        <rFont val="Calibri"/>
        <family val="2"/>
      </rPr>
      <t>Group number</t>
    </r>
  </si>
  <si>
    <t>1. Please fill out the payment record as follows:</t>
  </si>
  <si>
    <r>
      <t>.</t>
    </r>
    <r>
      <rPr>
        <sz val="7"/>
        <rFont val="Calibri"/>
        <family val="2"/>
      </rPr>
      <t xml:space="preserve">         </t>
    </r>
    <r>
      <rPr>
        <sz val="11"/>
        <rFont val="Calibri"/>
        <family val="2"/>
      </rPr>
      <t xml:space="preserve">In the top right section:  </t>
    </r>
  </si>
  <si>
    <t>Amount due STA 
should match total from riders</t>
  </si>
  <si>
    <t>Total due from riders should match total collected from riders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</si>
</sst>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mmmm\-yy"/>
    <numFmt numFmtId="167" formatCode="_(&quot;$&quot;* #,##0.000_);_(&quot;$&quot;* \(#,##0.000\);_(&quot;$&quot;* &quot;-&quot;??_);_(@_)"/>
    <numFmt numFmtId="168" formatCode="0;\-0;;@"/>
    <numFmt numFmtId="169" formatCode="0;\-0;&quot;$&quot;.##"/>
    <numFmt numFmtId="170" formatCode="0;\-&quot;$&quot;0.00;;@"/>
    <numFmt numFmtId="171" formatCode="0;\-&quot;$&quot;0.00"/>
    <numFmt numFmtId="172" formatCode="0;\-"/>
    <numFmt numFmtId="173" formatCode="0;\-0"/>
    <numFmt numFmtId="174" formatCode="0;\-0;"/>
    <numFmt numFmtId="175" formatCode="0;\-0.0;"/>
    <numFmt numFmtId="176" formatCode="0.00;\-0;"/>
    <numFmt numFmtId="177" formatCode="&quot;$&quot;000.00;\-0;"/>
    <numFmt numFmtId="178" formatCode="&quot;$&quot;##0.00;\-0;"/>
    <numFmt numFmtId="179" formatCode="mm/dd/yy"/>
    <numFmt numFmtId="180" formatCode="0.000"/>
    <numFmt numFmtId="181" formatCode="0.0"/>
    <numFmt numFmtId="182" formatCode="m/d"/>
    <numFmt numFmtId="183" formatCode="&quot;$&quot;#,##0.000"/>
    <numFmt numFmtId="184" formatCode="[$-409]dddd\,\ mmmm\ dd\,\ yyyy"/>
    <numFmt numFmtId="185" formatCode="[$-409]mmm\-yy;@"/>
    <numFmt numFmtId="186" formatCode="[$-409]mmmm\-yy;@"/>
    <numFmt numFmtId="187" formatCode="[$-409]mmmmm\-yy;@"/>
    <numFmt numFmtId="188" formatCode="&quot;Yes&quot;;&quot;Yes&quot;;&quot;No&quot;"/>
    <numFmt numFmtId="189" formatCode="&quot;True&quot;;&quot;True&quot;;&quot;False&quot;"/>
    <numFmt numFmtId="190" formatCode="&quot;On&quot;;&quot;On&quot;;&quot;Off&quot;"/>
    <numFmt numFmtId="191" formatCode="[$€-2]\ #,##0.00_);[Red]\([$€-2]\ #,##0.00\)"/>
    <numFmt numFmtId="192" formatCode="&quot;$&quot;#,##0.00"/>
    <numFmt numFmtId="193" formatCode="0.00_);[Red]\(0.00\)"/>
    <numFmt numFmtId="194" formatCode="mm/dd/yy;@"/>
    <numFmt numFmtId="195" formatCode="_(&quot;$&quot;* #,##0.0_);_(&quot;$&quot;* \(#,##0.0\);_(&quot;$&quot;* &quot;-&quot;??_);_(@_)"/>
    <numFmt numFmtId="196" formatCode="_(&quot;$&quot;* #,##0.0000_);_(&quot;$&quot;* \(#,##0.0000\);_(&quot;$&quot;* &quot;-&quot;??_);_(@_)"/>
    <numFmt numFmtId="197" formatCode="&quot;$&quot;#,##0.00;[Red]&quot;$&quot;#,##0.00"/>
  </numFmts>
  <fonts count="147">
    <font>
      <sz val="10"/>
      <name val="Arial"/>
      <family val="0"/>
    </font>
    <font>
      <b/>
      <sz val="10"/>
      <name val="Arial"/>
      <family val="0"/>
    </font>
    <font>
      <i/>
      <sz val="10"/>
      <name val="Arial"/>
      <family val="0"/>
    </font>
    <font>
      <b/>
      <i/>
      <sz val="10"/>
      <name val="Arial"/>
      <family val="0"/>
    </font>
    <font>
      <u val="single"/>
      <sz val="8"/>
      <color indexed="12"/>
      <name val="Arial"/>
      <family val="2"/>
    </font>
    <font>
      <u val="single"/>
      <sz val="8"/>
      <color indexed="36"/>
      <name val="Arial"/>
      <family val="2"/>
    </font>
    <font>
      <sz val="10"/>
      <name val="Garamond"/>
      <family val="1"/>
    </font>
    <font>
      <sz val="10"/>
      <name val="Times New Roman"/>
      <family val="1"/>
    </font>
    <font>
      <b/>
      <sz val="12"/>
      <name val="Times New Roman"/>
      <family val="1"/>
    </font>
    <font>
      <sz val="12"/>
      <name val="Times New Roman"/>
      <family val="1"/>
    </font>
    <font>
      <b/>
      <sz val="10"/>
      <name val="Times New Roman"/>
      <family val="1"/>
    </font>
    <font>
      <b/>
      <sz val="8"/>
      <name val="Times New Roman"/>
      <family val="1"/>
    </font>
    <font>
      <sz val="8"/>
      <name val="Times New Roman"/>
      <family val="1"/>
    </font>
    <font>
      <sz val="9"/>
      <name val="Times New Roman"/>
      <family val="1"/>
    </font>
    <font>
      <b/>
      <sz val="11"/>
      <name val="Times New Roman"/>
      <family val="1"/>
    </font>
    <font>
      <b/>
      <sz val="6"/>
      <name val="Times New Roman"/>
      <family val="1"/>
    </font>
    <font>
      <b/>
      <sz val="8"/>
      <color indexed="17"/>
      <name val="Times New Roman"/>
      <family val="1"/>
    </font>
    <font>
      <b/>
      <sz val="14"/>
      <name val="Times New Roman"/>
      <family val="1"/>
    </font>
    <font>
      <sz val="7"/>
      <name val="Times New Roman"/>
      <family val="1"/>
    </font>
    <font>
      <sz val="6"/>
      <name val="Times New Roman"/>
      <family val="1"/>
    </font>
    <font>
      <b/>
      <sz val="10"/>
      <name val="Arial Black"/>
      <family val="2"/>
    </font>
    <font>
      <sz val="11"/>
      <name val="Arial Narrow"/>
      <family val="2"/>
    </font>
    <font>
      <sz val="8"/>
      <name val="Calibri"/>
      <family val="2"/>
    </font>
    <font>
      <sz val="11"/>
      <name val="Calibri"/>
      <family val="2"/>
    </font>
    <font>
      <b/>
      <sz val="11"/>
      <name val="Calibri"/>
      <family val="2"/>
    </font>
    <font>
      <sz val="11"/>
      <name val="Symbol"/>
      <family val="1"/>
    </font>
    <font>
      <u val="single"/>
      <sz val="11"/>
      <name val="Calibri"/>
      <family val="2"/>
    </font>
    <font>
      <i/>
      <sz val="10"/>
      <name val="Times New Roman"/>
      <family val="1"/>
    </font>
    <font>
      <b/>
      <sz val="10"/>
      <color indexed="50"/>
      <name val="Garamond"/>
      <family val="1"/>
    </font>
    <font>
      <b/>
      <sz val="20"/>
      <name val="Garamond"/>
      <family val="1"/>
    </font>
    <font>
      <b/>
      <sz val="9"/>
      <name val="Garamond"/>
      <family val="1"/>
    </font>
    <font>
      <b/>
      <sz val="10"/>
      <name val="Garamond"/>
      <family val="1"/>
    </font>
    <font>
      <sz val="9"/>
      <name val="Garamond"/>
      <family val="1"/>
    </font>
    <font>
      <b/>
      <sz val="12"/>
      <name val="Garamond"/>
      <family val="1"/>
    </font>
    <font>
      <b/>
      <i/>
      <sz val="8"/>
      <name val="Times New Roman"/>
      <family val="1"/>
    </font>
    <font>
      <b/>
      <sz val="9"/>
      <name val="Times New Roman"/>
      <family val="1"/>
    </font>
    <font>
      <b/>
      <u val="single"/>
      <sz val="9"/>
      <name val="Times New Roman"/>
      <family val="1"/>
    </font>
    <font>
      <b/>
      <i/>
      <u val="single"/>
      <sz val="9"/>
      <name val="Times New Roman"/>
      <family val="1"/>
    </font>
    <font>
      <b/>
      <sz val="20"/>
      <name val="Times New Roman"/>
      <family val="1"/>
    </font>
    <font>
      <sz val="11"/>
      <name val="Times New Roman"/>
      <family val="1"/>
    </font>
    <font>
      <i/>
      <sz val="12"/>
      <name val="Times New Roman"/>
      <family val="1"/>
    </font>
    <font>
      <b/>
      <sz val="11"/>
      <name val="Bradley Hand ITC"/>
      <family val="4"/>
    </font>
    <font>
      <b/>
      <sz val="10"/>
      <name val="Bradley Hand ITC"/>
      <family val="4"/>
    </font>
    <font>
      <sz val="9"/>
      <name val="Calibri"/>
      <family val="2"/>
    </font>
    <font>
      <b/>
      <sz val="8"/>
      <name val="Arial Narrow"/>
      <family val="2"/>
    </font>
    <font>
      <sz val="10"/>
      <name val="Arial Narrow"/>
      <family val="2"/>
    </font>
    <font>
      <b/>
      <sz val="10"/>
      <name val="Arial Narrow"/>
      <family val="2"/>
    </font>
    <font>
      <sz val="8"/>
      <name val="Arial Narrow"/>
      <family val="2"/>
    </font>
    <font>
      <b/>
      <sz val="11"/>
      <name val="Arial Narrow"/>
      <family val="2"/>
    </font>
    <font>
      <b/>
      <sz val="12"/>
      <name val="Arial Narrow"/>
      <family val="2"/>
    </font>
    <font>
      <b/>
      <sz val="14"/>
      <name val="Arial Narrow"/>
      <family val="2"/>
    </font>
    <font>
      <i/>
      <sz val="10"/>
      <name val="Arial Narrow"/>
      <family val="2"/>
    </font>
    <font>
      <sz val="12"/>
      <name val="Arial Narrow"/>
      <family val="2"/>
    </font>
    <font>
      <sz val="9"/>
      <name val="Arial Narrow"/>
      <family val="2"/>
    </font>
    <font>
      <b/>
      <sz val="6"/>
      <name val="Arial Narrow"/>
      <family val="2"/>
    </font>
    <font>
      <b/>
      <sz val="9"/>
      <name val="Arial Narrow"/>
      <family val="2"/>
    </font>
    <font>
      <b/>
      <u val="single"/>
      <sz val="9"/>
      <name val="Arial Narrow"/>
      <family val="2"/>
    </font>
    <font>
      <b/>
      <i/>
      <u val="single"/>
      <sz val="9"/>
      <name val="Arial Narrow"/>
      <family val="2"/>
    </font>
    <font>
      <sz val="10"/>
      <name val="Calibri"/>
      <family val="2"/>
    </font>
    <font>
      <sz val="7"/>
      <name val="Calibri"/>
      <family val="2"/>
    </font>
    <font>
      <sz val="14"/>
      <name val="Calibri"/>
      <family val="2"/>
    </font>
    <font>
      <b/>
      <sz val="7"/>
      <name val="Calibri"/>
      <family val="2"/>
    </font>
    <font>
      <sz val="10"/>
      <color indexed="8"/>
      <name val="Times New Roman"/>
      <family val="2"/>
    </font>
    <font>
      <sz val="10"/>
      <color indexed="9"/>
      <name val="Times New Roman"/>
      <family val="2"/>
    </font>
    <font>
      <sz val="10"/>
      <color indexed="20"/>
      <name val="Times New Roman"/>
      <family val="2"/>
    </font>
    <font>
      <b/>
      <sz val="10"/>
      <color indexed="10"/>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10"/>
      <name val="Times New Roman"/>
      <family val="2"/>
    </font>
    <font>
      <sz val="10"/>
      <color indexed="19"/>
      <name val="Times New Roman"/>
      <family val="2"/>
    </font>
    <font>
      <b/>
      <sz val="10"/>
      <color indexed="63"/>
      <name val="Times New Roman"/>
      <family val="2"/>
    </font>
    <font>
      <b/>
      <sz val="18"/>
      <color indexed="62"/>
      <name val="Cambria"/>
      <family val="2"/>
    </font>
    <font>
      <b/>
      <sz val="10"/>
      <color indexed="8"/>
      <name val="Times New Roman"/>
      <family val="2"/>
    </font>
    <font>
      <sz val="6"/>
      <color indexed="9"/>
      <name val="Calibri"/>
      <family val="2"/>
    </font>
    <font>
      <sz val="6"/>
      <name val="Calibri"/>
      <family val="2"/>
    </font>
    <font>
      <sz val="10"/>
      <color indexed="9"/>
      <name val="Garamond"/>
      <family val="1"/>
    </font>
    <font>
      <b/>
      <sz val="14"/>
      <color indexed="9"/>
      <name val="Garamond"/>
      <family val="1"/>
    </font>
    <font>
      <b/>
      <sz val="12"/>
      <color indexed="9"/>
      <name val="Garamond"/>
      <family val="1"/>
    </font>
    <font>
      <sz val="10"/>
      <color indexed="47"/>
      <name val="Times New Roman"/>
      <family val="1"/>
    </font>
    <font>
      <sz val="8"/>
      <color indexed="47"/>
      <name val="Times New Roman"/>
      <family val="1"/>
    </font>
    <font>
      <sz val="10"/>
      <color indexed="47"/>
      <name val="Arial"/>
      <family val="2"/>
    </font>
    <font>
      <sz val="7"/>
      <color indexed="47"/>
      <name val="Times New Roman"/>
      <family val="1"/>
    </font>
    <font>
      <sz val="6"/>
      <color indexed="47"/>
      <name val="Calibri"/>
      <family val="2"/>
    </font>
    <font>
      <b/>
      <sz val="6"/>
      <color indexed="9"/>
      <name val="Calibri"/>
      <family val="2"/>
    </font>
    <font>
      <sz val="10"/>
      <color indexed="53"/>
      <name val="Times New Roman"/>
      <family val="1"/>
    </font>
    <font>
      <b/>
      <sz val="6"/>
      <name val="Calibri"/>
      <family val="2"/>
    </font>
    <font>
      <sz val="6"/>
      <color indexed="53"/>
      <name val="Calibri"/>
      <family val="2"/>
    </font>
    <font>
      <b/>
      <sz val="10"/>
      <color indexed="9"/>
      <name val="Garamond"/>
      <family val="1"/>
    </font>
    <font>
      <sz val="9"/>
      <color indexed="47"/>
      <name val="Times New Roman"/>
      <family val="1"/>
    </font>
    <font>
      <sz val="10"/>
      <color indexed="8"/>
      <name val="Calibri"/>
      <family val="2"/>
    </font>
    <font>
      <sz val="10"/>
      <color indexed="51"/>
      <name val="Times New Roman"/>
      <family val="1"/>
    </font>
    <font>
      <sz val="10"/>
      <color indexed="51"/>
      <name val="Arial Narrow"/>
      <family val="2"/>
    </font>
    <font>
      <sz val="10"/>
      <color indexed="10"/>
      <name val="Arial Narrow"/>
      <family val="2"/>
    </font>
    <font>
      <sz val="10"/>
      <color indexed="8"/>
      <name val="Arial Narrow"/>
      <family val="2"/>
    </font>
    <font>
      <sz val="8"/>
      <color indexed="47"/>
      <name val="Cambria"/>
      <family val="1"/>
    </font>
    <font>
      <b/>
      <sz val="8"/>
      <color indexed="47"/>
      <name val="Cambria"/>
      <family val="1"/>
    </font>
    <font>
      <b/>
      <sz val="9"/>
      <color indexed="9"/>
      <name val="Times New Roman"/>
      <family val="1"/>
    </font>
    <font>
      <b/>
      <sz val="10"/>
      <color indexed="51"/>
      <name val="Garamond"/>
      <family val="1"/>
    </font>
    <font>
      <b/>
      <sz val="9"/>
      <color indexed="9"/>
      <name val="Garamond"/>
      <family val="1"/>
    </font>
    <font>
      <sz val="8"/>
      <color indexed="8"/>
      <name val="Arial Narrow"/>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6"/>
      <color theme="0" tint="-0.04997999966144562"/>
      <name val="Calibri"/>
      <family val="2"/>
    </font>
    <font>
      <sz val="10"/>
      <color theme="0"/>
      <name val="Garamond"/>
      <family val="1"/>
    </font>
    <font>
      <b/>
      <sz val="14"/>
      <color theme="0"/>
      <name val="Garamond"/>
      <family val="1"/>
    </font>
    <font>
      <b/>
      <sz val="12"/>
      <color theme="0"/>
      <name val="Garamond"/>
      <family val="1"/>
    </font>
    <font>
      <sz val="10"/>
      <color theme="7" tint="0.7999799847602844"/>
      <name val="Times New Roman"/>
      <family val="1"/>
    </font>
    <font>
      <sz val="8"/>
      <color theme="7" tint="0.7999799847602844"/>
      <name val="Times New Roman"/>
      <family val="1"/>
    </font>
    <font>
      <sz val="10"/>
      <color theme="7" tint="0.7999799847602844"/>
      <name val="Arial"/>
      <family val="2"/>
    </font>
    <font>
      <sz val="7"/>
      <color theme="7" tint="0.7999799847602844"/>
      <name val="Times New Roman"/>
      <family val="1"/>
    </font>
    <font>
      <sz val="6"/>
      <color theme="7" tint="0.7999799847602844"/>
      <name val="Calibri"/>
      <family val="2"/>
    </font>
    <font>
      <b/>
      <sz val="6"/>
      <color theme="0" tint="-0.04997999966144562"/>
      <name val="Calibri"/>
      <family val="2"/>
    </font>
    <font>
      <sz val="10"/>
      <color theme="2" tint="-0.09996999800205231"/>
      <name val="Times New Roman"/>
      <family val="1"/>
    </font>
    <font>
      <sz val="6"/>
      <color theme="2" tint="-0.09996999800205231"/>
      <name val="Calibri"/>
      <family val="2"/>
    </font>
    <font>
      <b/>
      <sz val="10"/>
      <color theme="0"/>
      <name val="Garamond"/>
      <family val="1"/>
    </font>
    <font>
      <sz val="9"/>
      <color theme="7" tint="0.7999799847602844"/>
      <name val="Times New Roman"/>
      <family val="1"/>
    </font>
    <font>
      <sz val="10"/>
      <color theme="1"/>
      <name val="Calibri"/>
      <family val="2"/>
    </font>
    <font>
      <sz val="10"/>
      <color theme="6" tint="-0.24997000396251678"/>
      <name val="Times New Roman"/>
      <family val="1"/>
    </font>
    <font>
      <sz val="10"/>
      <color theme="6" tint="-0.24997000396251678"/>
      <name val="Arial Narrow"/>
      <family val="2"/>
    </font>
    <font>
      <sz val="10"/>
      <color rgb="FFFF0000"/>
      <name val="Arial Narrow"/>
      <family val="2"/>
    </font>
    <font>
      <sz val="10"/>
      <color theme="1"/>
      <name val="Arial Narrow"/>
      <family val="2"/>
    </font>
    <font>
      <sz val="8"/>
      <color theme="0" tint="-0.1499900072813034"/>
      <name val="Cambria"/>
      <family val="1"/>
    </font>
    <font>
      <b/>
      <sz val="8"/>
      <color theme="0" tint="-0.1499900072813034"/>
      <name val="Cambria"/>
      <family val="1"/>
    </font>
    <font>
      <b/>
      <sz val="10"/>
      <color rgb="FFFF0000"/>
      <name val="Times New Roman"/>
      <family val="1"/>
    </font>
    <font>
      <b/>
      <sz val="9"/>
      <color theme="0"/>
      <name val="Times New Roman"/>
      <family val="1"/>
    </font>
    <font>
      <b/>
      <sz val="10"/>
      <color theme="6" tint="-0.4999699890613556"/>
      <name val="Garamond"/>
      <family val="1"/>
    </font>
    <font>
      <b/>
      <sz val="9"/>
      <color theme="0"/>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4999699890613556"/>
        <bgColor indexed="64"/>
      </patternFill>
    </fill>
    <fill>
      <patternFill patternType="solid">
        <fgColor theme="2"/>
        <bgColor indexed="64"/>
      </patternFill>
    </fill>
    <fill>
      <patternFill patternType="solid">
        <fgColor theme="0" tint="-0.0499799996614456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uble"/>
      <bottom>
        <color indexed="63"/>
      </bottom>
    </border>
    <border>
      <left style="thin"/>
      <right style="thin"/>
      <top>
        <color indexed="63"/>
      </top>
      <bottom style="thin"/>
    </border>
    <border>
      <left style="thin"/>
      <right style="medium"/>
      <top style="thin"/>
      <bottom style="thin"/>
    </border>
    <border>
      <left style="thin"/>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double"/>
      <right style="double"/>
      <top style="thin"/>
      <bottom style="thin"/>
    </border>
    <border>
      <left style="double"/>
      <right>
        <color indexed="63"/>
      </right>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8" fillId="27" borderId="1" applyNumberFormat="0" applyAlignment="0" applyProtection="0"/>
    <xf numFmtId="0" fontId="10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0" borderId="0" applyNumberFormat="0" applyFill="0" applyBorder="0" applyAlignment="0" applyProtection="0"/>
    <xf numFmtId="0" fontId="5"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6" fillId="4" borderId="9" applyBorder="0">
      <alignment horizontal="center"/>
      <protection/>
    </xf>
    <xf numFmtId="0" fontId="119" fillId="0" borderId="0" applyNumberFormat="0" applyFill="0" applyBorder="0" applyAlignment="0" applyProtection="0"/>
    <xf numFmtId="0" fontId="120" fillId="0" borderId="10" applyNumberFormat="0" applyFill="0" applyAlignment="0" applyProtection="0"/>
    <xf numFmtId="0" fontId="121" fillId="0" borderId="0" applyNumberFormat="0" applyFill="0" applyBorder="0" applyAlignment="0" applyProtection="0"/>
  </cellStyleXfs>
  <cellXfs count="424">
    <xf numFmtId="0" fontId="0" fillId="0" borderId="0" xfId="0" applyAlignment="1">
      <alignment/>
    </xf>
    <xf numFmtId="0" fontId="7" fillId="33" borderId="0" xfId="0" applyFont="1" applyFill="1" applyAlignment="1">
      <alignment/>
    </xf>
    <xf numFmtId="0" fontId="7" fillId="33" borderId="0" xfId="0" applyFont="1" applyFill="1" applyBorder="1" applyAlignment="1">
      <alignment/>
    </xf>
    <xf numFmtId="0" fontId="7" fillId="33" borderId="9" xfId="0" applyFont="1" applyFill="1" applyBorder="1" applyAlignment="1">
      <alignment/>
    </xf>
    <xf numFmtId="0" fontId="10" fillId="33" borderId="0" xfId="0" applyFont="1" applyFill="1" applyBorder="1" applyAlignment="1">
      <alignment horizontal="right" wrapText="1"/>
    </xf>
    <xf numFmtId="0" fontId="9" fillId="33" borderId="11" xfId="0" applyFont="1" applyFill="1" applyBorder="1" applyAlignment="1" applyProtection="1">
      <alignment horizontal="center"/>
      <protection locked="0"/>
    </xf>
    <xf numFmtId="0" fontId="10" fillId="33" borderId="0" xfId="0" applyFont="1" applyFill="1" applyBorder="1" applyAlignment="1">
      <alignment vertical="center"/>
    </xf>
    <xf numFmtId="0" fontId="7" fillId="33" borderId="0" xfId="0" applyFont="1" applyFill="1" applyBorder="1" applyAlignment="1">
      <alignment/>
    </xf>
    <xf numFmtId="0" fontId="7" fillId="33" borderId="11" xfId="0" applyFont="1" applyFill="1" applyBorder="1" applyAlignment="1">
      <alignment/>
    </xf>
    <xf numFmtId="0" fontId="10" fillId="33" borderId="0" xfId="0" applyFont="1" applyFill="1" applyBorder="1" applyAlignment="1">
      <alignment horizontal="right" vertical="center"/>
    </xf>
    <xf numFmtId="0" fontId="12" fillId="33" borderId="0" xfId="0" applyFont="1" applyFill="1" applyBorder="1" applyAlignment="1">
      <alignment horizontal="right"/>
    </xf>
    <xf numFmtId="44" fontId="7" fillId="33" borderId="12" xfId="44" applyFont="1" applyFill="1" applyBorder="1" applyAlignment="1">
      <alignment/>
    </xf>
    <xf numFmtId="0" fontId="7" fillId="33" borderId="0" xfId="0" applyFont="1" applyFill="1" applyBorder="1" applyAlignment="1">
      <alignment horizontal="left"/>
    </xf>
    <xf numFmtId="0" fontId="10" fillId="33" borderId="0" xfId="0" applyFont="1" applyFill="1" applyBorder="1" applyAlignment="1">
      <alignment horizontal="right"/>
    </xf>
    <xf numFmtId="0" fontId="13" fillId="33" borderId="9" xfId="0" applyFont="1" applyFill="1" applyBorder="1" applyAlignment="1">
      <alignment horizontal="right" wrapText="1"/>
    </xf>
    <xf numFmtId="0" fontId="13" fillId="33" borderId="0" xfId="0" applyFont="1" applyFill="1" applyAlignment="1">
      <alignment/>
    </xf>
    <xf numFmtId="0" fontId="13" fillId="33" borderId="9" xfId="0" applyFont="1" applyFill="1" applyBorder="1" applyAlignment="1">
      <alignment horizontal="right"/>
    </xf>
    <xf numFmtId="0" fontId="12" fillId="33" borderId="0" xfId="0" applyFont="1" applyFill="1" applyBorder="1" applyAlignment="1" applyProtection="1">
      <alignment horizontal="left" vertical="center"/>
      <protection/>
    </xf>
    <xf numFmtId="0" fontId="12" fillId="33" borderId="0" xfId="0" applyFont="1" applyFill="1" applyBorder="1" applyAlignment="1">
      <alignment horizontal="left" vertical="top" wrapText="1"/>
    </xf>
    <xf numFmtId="0" fontId="14" fillId="33" borderId="0" xfId="0" applyFont="1" applyFill="1" applyBorder="1" applyAlignment="1">
      <alignment horizontal="center" vertical="top"/>
    </xf>
    <xf numFmtId="44" fontId="14" fillId="33" borderId="0" xfId="44" applyFont="1" applyFill="1" applyBorder="1" applyAlignment="1" applyProtection="1">
      <alignment horizontal="center" vertical="top"/>
      <protection locked="0"/>
    </xf>
    <xf numFmtId="0" fontId="14" fillId="33" borderId="0" xfId="0" applyFont="1" applyFill="1" applyAlignment="1">
      <alignment/>
    </xf>
    <xf numFmtId="0" fontId="10" fillId="33" borderId="0" xfId="1" applyFont="1" applyFill="1" applyAlignment="1">
      <alignment/>
    </xf>
    <xf numFmtId="0" fontId="122" fillId="34" borderId="0" xfId="0" applyFont="1" applyFill="1" applyBorder="1" applyAlignment="1">
      <alignment horizontal="center"/>
    </xf>
    <xf numFmtId="0" fontId="79" fillId="33" borderId="0" xfId="0" applyFont="1" applyFill="1" applyAlignment="1">
      <alignment/>
    </xf>
    <xf numFmtId="0" fontId="79" fillId="35" borderId="0" xfId="0" applyFont="1" applyFill="1" applyBorder="1" applyAlignment="1">
      <alignment horizontal="center"/>
    </xf>
    <xf numFmtId="7" fontId="79" fillId="35" borderId="0" xfId="0" applyNumberFormat="1" applyFont="1" applyFill="1" applyBorder="1" applyAlignment="1">
      <alignment horizontal="center"/>
    </xf>
    <xf numFmtId="0" fontId="122" fillId="34" borderId="0" xfId="0" applyFont="1" applyFill="1" applyBorder="1" applyAlignment="1">
      <alignment/>
    </xf>
    <xf numFmtId="0" fontId="11" fillId="33" borderId="13" xfId="0" applyFont="1" applyFill="1" applyBorder="1" applyAlignment="1">
      <alignment wrapText="1"/>
    </xf>
    <xf numFmtId="0" fontId="10" fillId="33" borderId="13" xfId="0" applyFont="1" applyFill="1" applyBorder="1" applyAlignment="1">
      <alignment horizontal="center"/>
    </xf>
    <xf numFmtId="0" fontId="10" fillId="33" borderId="0" xfId="0" applyFont="1" applyFill="1" applyBorder="1" applyAlignment="1" applyProtection="1">
      <alignment horizontal="right" wrapText="1"/>
      <protection locked="0"/>
    </xf>
    <xf numFmtId="0" fontId="7" fillId="33" borderId="0" xfId="0" applyFont="1" applyFill="1" applyBorder="1" applyAlignment="1" applyProtection="1">
      <alignment/>
      <protection/>
    </xf>
    <xf numFmtId="0" fontId="10" fillId="33" borderId="0" xfId="0" applyFont="1" applyFill="1" applyBorder="1" applyAlignment="1" applyProtection="1">
      <alignment horizontal="right" vertical="center"/>
      <protection/>
    </xf>
    <xf numFmtId="186" fontId="8" fillId="33" borderId="0" xfId="0" applyNumberFormat="1" applyFont="1" applyFill="1" applyBorder="1" applyAlignment="1" applyProtection="1">
      <alignment horizontal="center"/>
      <protection/>
    </xf>
    <xf numFmtId="7" fontId="7" fillId="33" borderId="0" xfId="0" applyNumberFormat="1" applyFont="1" applyFill="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28" fillId="35" borderId="16" xfId="0" applyFont="1" applyFill="1" applyBorder="1" applyAlignment="1">
      <alignment/>
    </xf>
    <xf numFmtId="0" fontId="123" fillId="36" borderId="0" xfId="0" applyFont="1" applyFill="1" applyBorder="1" applyAlignment="1">
      <alignment/>
    </xf>
    <xf numFmtId="0" fontId="123" fillId="36" borderId="15" xfId="0" applyFont="1" applyFill="1" applyBorder="1" applyAlignment="1">
      <alignment/>
    </xf>
    <xf numFmtId="0" fontId="6" fillId="0" borderId="0" xfId="0" applyFont="1" applyAlignment="1">
      <alignment/>
    </xf>
    <xf numFmtId="0" fontId="124" fillId="36" borderId="17" xfId="0" applyFont="1" applyFill="1" applyBorder="1" applyAlignment="1">
      <alignment horizontal="center" wrapText="1"/>
    </xf>
    <xf numFmtId="0" fontId="124" fillId="36" borderId="16" xfId="0" applyFont="1" applyFill="1" applyBorder="1" applyAlignment="1">
      <alignment horizontal="center" wrapText="1"/>
    </xf>
    <xf numFmtId="49" fontId="124" fillId="36" borderId="16" xfId="0" applyNumberFormat="1" applyFont="1" applyFill="1" applyBorder="1" applyAlignment="1">
      <alignment horizontal="center" textRotation="90" wrapText="1"/>
    </xf>
    <xf numFmtId="0" fontId="125" fillId="36" borderId="16" xfId="0" applyFont="1" applyFill="1" applyBorder="1" applyAlignment="1">
      <alignment horizontal="center" wrapText="1"/>
    </xf>
    <xf numFmtId="0" fontId="125" fillId="36" borderId="18" xfId="0" applyFont="1" applyFill="1" applyBorder="1" applyAlignment="1">
      <alignment horizontal="center" wrapText="1"/>
    </xf>
    <xf numFmtId="1" fontId="6" fillId="35" borderId="19" xfId="0" applyNumberFormat="1" applyFont="1" applyFill="1" applyBorder="1" applyAlignment="1">
      <alignment horizontal="center"/>
    </xf>
    <xf numFmtId="1" fontId="6" fillId="4" borderId="0" xfId="0" applyNumberFormat="1" applyFont="1" applyFill="1" applyBorder="1" applyAlignment="1">
      <alignment horizontal="center"/>
    </xf>
    <xf numFmtId="1" fontId="6" fillId="35" borderId="0" xfId="0" applyNumberFormat="1" applyFont="1" applyFill="1" applyBorder="1" applyAlignment="1">
      <alignment horizontal="center"/>
    </xf>
    <xf numFmtId="7" fontId="32" fillId="4" borderId="0" xfId="0" applyNumberFormat="1" applyFont="1" applyFill="1" applyBorder="1" applyAlignment="1">
      <alignment horizontal="center"/>
    </xf>
    <xf numFmtId="7" fontId="32" fillId="4" borderId="20" xfId="0" applyNumberFormat="1" applyFont="1" applyFill="1" applyBorder="1" applyAlignment="1">
      <alignment horizontal="center"/>
    </xf>
    <xf numFmtId="1" fontId="6" fillId="35" borderId="17" xfId="0" applyNumberFormat="1" applyFont="1" applyFill="1" applyBorder="1" applyAlignment="1">
      <alignment horizontal="center"/>
    </xf>
    <xf numFmtId="1" fontId="6" fillId="4" borderId="16" xfId="0" applyNumberFormat="1" applyFont="1" applyFill="1" applyBorder="1" applyAlignment="1">
      <alignment horizontal="center"/>
    </xf>
    <xf numFmtId="1" fontId="6" fillId="35" borderId="16" xfId="0" applyNumberFormat="1" applyFont="1" applyFill="1" applyBorder="1" applyAlignment="1">
      <alignment horizontal="center"/>
    </xf>
    <xf numFmtId="7" fontId="32" fillId="4" borderId="16" xfId="0" applyNumberFormat="1" applyFont="1" applyFill="1" applyBorder="1" applyAlignment="1">
      <alignment horizontal="center"/>
    </xf>
    <xf numFmtId="7" fontId="32" fillId="4" borderId="18" xfId="0" applyNumberFormat="1" applyFont="1" applyFill="1" applyBorder="1" applyAlignment="1">
      <alignment horizontal="center"/>
    </xf>
    <xf numFmtId="0" fontId="126" fillId="0" borderId="0" xfId="0" applyFont="1" applyFill="1" applyBorder="1" applyAlignment="1">
      <alignment horizontal="right"/>
    </xf>
    <xf numFmtId="0" fontId="127" fillId="0" borderId="0" xfId="0" applyFont="1" applyFill="1" applyBorder="1" applyAlignment="1">
      <alignment horizontal="right" textRotation="90"/>
    </xf>
    <xf numFmtId="0" fontId="128" fillId="0" borderId="0" xfId="0" applyFont="1" applyFill="1" applyBorder="1" applyAlignment="1">
      <alignment horizontal="right"/>
    </xf>
    <xf numFmtId="0" fontId="126" fillId="0" borderId="0" xfId="0" applyFont="1" applyFill="1" applyBorder="1" applyAlignment="1" applyProtection="1">
      <alignment horizontal="right"/>
      <protection locked="0"/>
    </xf>
    <xf numFmtId="0" fontId="129" fillId="0" borderId="0" xfId="0" applyFont="1" applyFill="1" applyBorder="1" applyAlignment="1">
      <alignment horizontal="right"/>
    </xf>
    <xf numFmtId="0" fontId="126" fillId="0" borderId="0" xfId="0" applyFont="1" applyFill="1" applyBorder="1" applyAlignment="1">
      <alignment horizontal="right" wrapText="1"/>
    </xf>
    <xf numFmtId="0" fontId="130" fillId="0" borderId="0" xfId="0" applyFont="1" applyFill="1" applyBorder="1" applyAlignment="1">
      <alignment horizontal="right"/>
    </xf>
    <xf numFmtId="0" fontId="6" fillId="35" borderId="0" xfId="0" applyFont="1" applyFill="1" applyBorder="1" applyAlignment="1">
      <alignment horizontal="center"/>
    </xf>
    <xf numFmtId="0" fontId="6" fillId="35" borderId="0" xfId="0" applyFont="1" applyFill="1" applyAlignment="1">
      <alignment horizontal="center"/>
    </xf>
    <xf numFmtId="1" fontId="6" fillId="4" borderId="21" xfId="0" applyNumberFormat="1" applyFont="1" applyFill="1" applyBorder="1" applyAlignment="1">
      <alignment horizontal="center"/>
    </xf>
    <xf numFmtId="7" fontId="32" fillId="4" borderId="21" xfId="0" applyNumberFormat="1" applyFont="1" applyFill="1" applyBorder="1" applyAlignment="1">
      <alignment horizontal="center"/>
    </xf>
    <xf numFmtId="0" fontId="131" fillId="0" borderId="0" xfId="0" applyFont="1" applyFill="1" applyBorder="1" applyAlignment="1">
      <alignment horizontal="center"/>
    </xf>
    <xf numFmtId="7" fontId="131" fillId="0" borderId="0" xfId="0" applyNumberFormat="1" applyFont="1" applyFill="1" applyBorder="1" applyAlignment="1">
      <alignment/>
    </xf>
    <xf numFmtId="49" fontId="132" fillId="0" borderId="0" xfId="0" applyNumberFormat="1" applyFont="1" applyFill="1" applyAlignment="1">
      <alignment horizontal="center"/>
    </xf>
    <xf numFmtId="0" fontId="132" fillId="0" borderId="0" xfId="0" applyFont="1" applyFill="1" applyAlignment="1">
      <alignment/>
    </xf>
    <xf numFmtId="0" fontId="10" fillId="0" borderId="0" xfId="0" applyFont="1" applyFill="1" applyAlignment="1">
      <alignment/>
    </xf>
    <xf numFmtId="0" fontId="90" fillId="0" borderId="0" xfId="0" applyFont="1" applyFill="1" applyAlignment="1">
      <alignment/>
    </xf>
    <xf numFmtId="0" fontId="133" fillId="0" borderId="0" xfId="0" applyFont="1" applyFill="1" applyAlignment="1">
      <alignment/>
    </xf>
    <xf numFmtId="0" fontId="7" fillId="33" borderId="0" xfId="0" applyFont="1" applyFill="1" applyAlignment="1">
      <alignment wrapText="1"/>
    </xf>
    <xf numFmtId="0" fontId="14" fillId="33" borderId="22" xfId="0" applyFont="1" applyFill="1" applyBorder="1" applyAlignment="1" applyProtection="1">
      <alignment horizontal="center" vertical="center"/>
      <protection locked="0"/>
    </xf>
    <xf numFmtId="44" fontId="7" fillId="0" borderId="23" xfId="44" applyFont="1" applyFill="1" applyBorder="1" applyAlignment="1" applyProtection="1">
      <alignment/>
      <protection locked="0"/>
    </xf>
    <xf numFmtId="0" fontId="7" fillId="0" borderId="12" xfId="0" applyFont="1" applyFill="1" applyBorder="1" applyAlignment="1" applyProtection="1">
      <alignment horizontal="center" vertical="center" wrapText="1"/>
      <protection locked="0"/>
    </xf>
    <xf numFmtId="0" fontId="6" fillId="36" borderId="24" xfId="0" applyFont="1" applyFill="1" applyBorder="1" applyAlignment="1">
      <alignment/>
    </xf>
    <xf numFmtId="0" fontId="6" fillId="33" borderId="25" xfId="0" applyFont="1" applyFill="1" applyBorder="1" applyAlignment="1">
      <alignment/>
    </xf>
    <xf numFmtId="0" fontId="29" fillId="35" borderId="17" xfId="0" applyFont="1" applyFill="1" applyBorder="1" applyAlignment="1">
      <alignment/>
    </xf>
    <xf numFmtId="0" fontId="29" fillId="35" borderId="16" xfId="0" applyFont="1" applyFill="1" applyBorder="1" applyAlignment="1">
      <alignment/>
    </xf>
    <xf numFmtId="0" fontId="28" fillId="36" borderId="26" xfId="0" applyFont="1" applyFill="1" applyBorder="1" applyAlignment="1">
      <alignment/>
    </xf>
    <xf numFmtId="0" fontId="6" fillId="35" borderId="16" xfId="0" applyFont="1" applyFill="1" applyBorder="1" applyAlignment="1">
      <alignment/>
    </xf>
    <xf numFmtId="0" fontId="6" fillId="35" borderId="0" xfId="0" applyFont="1" applyFill="1" applyBorder="1" applyAlignment="1">
      <alignment/>
    </xf>
    <xf numFmtId="0" fontId="134" fillId="36" borderId="26" xfId="0" applyFont="1" applyFill="1" applyBorder="1" applyAlignment="1">
      <alignment horizontal="center"/>
    </xf>
    <xf numFmtId="0" fontId="123" fillId="36" borderId="25" xfId="0" applyFont="1" applyFill="1" applyBorder="1" applyAlignment="1">
      <alignment/>
    </xf>
    <xf numFmtId="0" fontId="124" fillId="36" borderId="26" xfId="0" applyFont="1" applyFill="1" applyBorder="1" applyAlignment="1">
      <alignment horizontal="center" wrapText="1"/>
    </xf>
    <xf numFmtId="0" fontId="30" fillId="36" borderId="26" xfId="0" applyFont="1" applyFill="1" applyBorder="1" applyAlignment="1">
      <alignment horizontal="center" vertical="center" wrapText="1"/>
    </xf>
    <xf numFmtId="0" fontId="134" fillId="36" borderId="27" xfId="57" applyFont="1" applyFill="1" applyBorder="1" applyAlignment="1">
      <alignment horizontal="center"/>
      <protection/>
    </xf>
    <xf numFmtId="5" fontId="134" fillId="36" borderId="12" xfId="0" applyNumberFormat="1" applyFont="1" applyFill="1" applyBorder="1" applyAlignment="1">
      <alignment horizontal="center"/>
    </xf>
    <xf numFmtId="1" fontId="6" fillId="36" borderId="26" xfId="0" applyNumberFormat="1" applyFont="1" applyFill="1" applyBorder="1" applyAlignment="1">
      <alignment horizontal="center"/>
    </xf>
    <xf numFmtId="1" fontId="6" fillId="4" borderId="11" xfId="0" applyNumberFormat="1" applyFont="1" applyFill="1" applyBorder="1" applyAlignment="1">
      <alignment horizontal="center"/>
    </xf>
    <xf numFmtId="1" fontId="6" fillId="36" borderId="0" xfId="0" applyNumberFormat="1" applyFont="1" applyFill="1" applyBorder="1" applyAlignment="1">
      <alignment horizontal="center"/>
    </xf>
    <xf numFmtId="7" fontId="32" fillId="4" borderId="9" xfId="0" applyNumberFormat="1" applyFont="1" applyFill="1" applyBorder="1" applyAlignment="1">
      <alignment horizontal="center"/>
    </xf>
    <xf numFmtId="0" fontId="134" fillId="36" borderId="28" xfId="57" applyFont="1" applyFill="1" applyBorder="1" applyAlignment="1">
      <alignment horizontal="center"/>
      <protection/>
    </xf>
    <xf numFmtId="5" fontId="134" fillId="36" borderId="29" xfId="0" applyNumberFormat="1" applyFont="1" applyFill="1" applyBorder="1" applyAlignment="1">
      <alignment horizontal="center"/>
    </xf>
    <xf numFmtId="1" fontId="6" fillId="4" borderId="30" xfId="0" applyNumberFormat="1" applyFont="1" applyFill="1" applyBorder="1" applyAlignment="1">
      <alignment horizontal="center"/>
    </xf>
    <xf numFmtId="1" fontId="6" fillId="36" borderId="16" xfId="0" applyNumberFormat="1" applyFont="1" applyFill="1" applyBorder="1" applyAlignment="1">
      <alignment horizontal="center"/>
    </xf>
    <xf numFmtId="7" fontId="32" fillId="4" borderId="31" xfId="0" applyNumberFormat="1" applyFont="1" applyFill="1" applyBorder="1" applyAlignment="1">
      <alignment horizontal="center"/>
    </xf>
    <xf numFmtId="0" fontId="6" fillId="35" borderId="32" xfId="0" applyFont="1" applyFill="1" applyBorder="1" applyAlignment="1">
      <alignment horizontal="center"/>
    </xf>
    <xf numFmtId="37" fontId="126" fillId="0" borderId="0" xfId="44" applyNumberFormat="1" applyFont="1" applyFill="1" applyBorder="1" applyAlignment="1" applyProtection="1">
      <alignment horizontal="right"/>
      <protection locked="0"/>
    </xf>
    <xf numFmtId="2" fontId="135" fillId="0" borderId="0" xfId="0" applyNumberFormat="1" applyFont="1" applyFill="1" applyBorder="1" applyAlignment="1" applyProtection="1">
      <alignment horizontal="right" wrapText="1"/>
      <protection locked="0"/>
    </xf>
    <xf numFmtId="186" fontId="135" fillId="0" borderId="0" xfId="0" applyNumberFormat="1" applyFont="1" applyFill="1" applyBorder="1" applyAlignment="1" applyProtection="1">
      <alignment horizontal="right" wrapText="1"/>
      <protection locked="0"/>
    </xf>
    <xf numFmtId="44" fontId="7" fillId="33" borderId="0" xfId="44" applyFont="1" applyFill="1" applyBorder="1" applyAlignment="1" applyProtection="1">
      <alignment horizontal="right"/>
      <protection/>
    </xf>
    <xf numFmtId="0" fontId="11" fillId="33" borderId="0" xfId="0" applyFont="1" applyFill="1" applyBorder="1" applyAlignment="1">
      <alignment horizontal="left"/>
    </xf>
    <xf numFmtId="0" fontId="0" fillId="35" borderId="0" xfId="0" applyFill="1" applyAlignment="1">
      <alignment/>
    </xf>
    <xf numFmtId="0" fontId="0" fillId="35" borderId="0" xfId="0" applyFill="1" applyBorder="1" applyAlignment="1">
      <alignment/>
    </xf>
    <xf numFmtId="0" fontId="23" fillId="35" borderId="0" xfId="0" applyFont="1" applyFill="1" applyBorder="1" applyAlignment="1">
      <alignment horizontal="left" wrapText="1"/>
    </xf>
    <xf numFmtId="0" fontId="25" fillId="35" borderId="0" xfId="0" applyFont="1" applyFill="1" applyBorder="1" applyAlignment="1">
      <alignment horizontal="left" wrapText="1"/>
    </xf>
    <xf numFmtId="0" fontId="22" fillId="35" borderId="0" xfId="0" applyFont="1" applyFill="1" applyBorder="1" applyAlignment="1">
      <alignment horizontal="left" wrapText="1"/>
    </xf>
    <xf numFmtId="0" fontId="11" fillId="0" borderId="12" xfId="0" applyFont="1" applyBorder="1" applyAlignment="1">
      <alignment horizontal="center" wrapText="1"/>
    </xf>
    <xf numFmtId="0" fontId="11" fillId="33" borderId="32" xfId="0" applyFont="1" applyFill="1" applyBorder="1" applyAlignment="1">
      <alignment wrapText="1"/>
    </xf>
    <xf numFmtId="0" fontId="10" fillId="33" borderId="32" xfId="0" applyFont="1" applyFill="1" applyBorder="1" applyAlignment="1">
      <alignment horizontal="center"/>
    </xf>
    <xf numFmtId="0" fontId="11" fillId="0" borderId="12" xfId="0" applyFont="1" applyBorder="1" applyAlignment="1">
      <alignment horizontal="center" vertical="center" wrapText="1"/>
    </xf>
    <xf numFmtId="0" fontId="16" fillId="0" borderId="12" xfId="0" applyFont="1" applyBorder="1" applyAlignment="1" applyProtection="1">
      <alignment vertical="center"/>
      <protection locked="0"/>
    </xf>
    <xf numFmtId="186" fontId="8" fillId="33" borderId="11" xfId="0" applyNumberFormat="1" applyFont="1" applyFill="1" applyBorder="1" applyAlignment="1" applyProtection="1">
      <alignment horizontal="center"/>
      <protection/>
    </xf>
    <xf numFmtId="0" fontId="7" fillId="33" borderId="32" xfId="0" applyFont="1" applyFill="1" applyBorder="1" applyAlignment="1">
      <alignment/>
    </xf>
    <xf numFmtId="0" fontId="0" fillId="35" borderId="0" xfId="0" applyFill="1" applyBorder="1" applyAlignment="1">
      <alignment/>
    </xf>
    <xf numFmtId="0" fontId="35" fillId="0" borderId="12" xfId="0" applyFont="1" applyBorder="1" applyAlignment="1">
      <alignment horizontal="center" vertical="center" wrapText="1"/>
    </xf>
    <xf numFmtId="2" fontId="136" fillId="35" borderId="12" xfId="0" applyNumberFormat="1" applyFont="1" applyFill="1" applyBorder="1" applyAlignment="1" applyProtection="1">
      <alignment horizontal="center"/>
      <protection locked="0"/>
    </xf>
    <xf numFmtId="0" fontId="35" fillId="33" borderId="12" xfId="0" applyFont="1" applyFill="1" applyBorder="1" applyAlignment="1">
      <alignment horizontal="center"/>
    </xf>
    <xf numFmtId="186" fontId="13" fillId="33" borderId="32" xfId="0" applyNumberFormat="1" applyFont="1" applyFill="1" applyBorder="1" applyAlignment="1" applyProtection="1">
      <alignment vertical="top" wrapText="1"/>
      <protection locked="0"/>
    </xf>
    <xf numFmtId="186" fontId="13" fillId="33" borderId="33" xfId="0" applyNumberFormat="1" applyFont="1" applyFill="1" applyBorder="1" applyAlignment="1" applyProtection="1">
      <alignment vertical="top" wrapText="1"/>
      <protection locked="0"/>
    </xf>
    <xf numFmtId="2" fontId="136" fillId="37" borderId="12" xfId="0" applyNumberFormat="1" applyFont="1" applyFill="1" applyBorder="1" applyAlignment="1" applyProtection="1">
      <alignment horizontal="center"/>
      <protection locked="0"/>
    </xf>
    <xf numFmtId="0" fontId="10" fillId="33" borderId="32" xfId="0" applyFont="1" applyFill="1" applyBorder="1" applyAlignment="1" applyProtection="1">
      <alignment/>
      <protection/>
    </xf>
    <xf numFmtId="0" fontId="10" fillId="35" borderId="32" xfId="0" applyFont="1" applyFill="1" applyBorder="1" applyAlignment="1" applyProtection="1">
      <alignment/>
      <protection/>
    </xf>
    <xf numFmtId="7" fontId="122" fillId="34" borderId="0" xfId="0" applyNumberFormat="1" applyFont="1" applyFill="1" applyBorder="1" applyAlignment="1">
      <alignment horizontal="center"/>
    </xf>
    <xf numFmtId="0" fontId="34" fillId="35" borderId="34" xfId="1" applyFont="1" applyFill="1" applyBorder="1" applyAlignment="1">
      <alignment/>
    </xf>
    <xf numFmtId="0" fontId="10" fillId="35" borderId="9" xfId="0" applyFont="1" applyFill="1" applyBorder="1" applyAlignment="1">
      <alignment vertical="top" wrapText="1"/>
    </xf>
    <xf numFmtId="0" fontId="10" fillId="35" borderId="0" xfId="0" applyFont="1" applyFill="1" applyBorder="1" applyAlignment="1">
      <alignment vertical="top" wrapText="1"/>
    </xf>
    <xf numFmtId="44" fontId="7" fillId="33" borderId="22" xfId="44" applyNumberFormat="1" applyFont="1" applyFill="1" applyBorder="1" applyAlignment="1">
      <alignment/>
    </xf>
    <xf numFmtId="2" fontId="39" fillId="2" borderId="12" xfId="0" applyNumberFormat="1" applyFont="1" applyFill="1" applyBorder="1" applyAlignment="1">
      <alignment/>
    </xf>
    <xf numFmtId="0" fontId="35" fillId="37" borderId="12" xfId="0" applyFont="1" applyFill="1" applyBorder="1" applyAlignment="1">
      <alignment horizontal="center" vertical="center" wrapText="1"/>
    </xf>
    <xf numFmtId="0" fontId="35" fillId="2" borderId="12" xfId="0" applyFont="1" applyFill="1" applyBorder="1" applyAlignment="1">
      <alignment horizontal="center" vertical="center" wrapText="1"/>
    </xf>
    <xf numFmtId="44" fontId="121" fillId="33" borderId="12" xfId="44" applyFont="1" applyFill="1" applyBorder="1" applyAlignment="1" applyProtection="1">
      <alignment/>
      <protection locked="0"/>
    </xf>
    <xf numFmtId="44" fontId="7" fillId="33" borderId="12" xfId="44" applyFont="1" applyFill="1" applyBorder="1" applyAlignment="1" applyProtection="1">
      <alignment/>
      <protection locked="0"/>
    </xf>
    <xf numFmtId="44" fontId="8" fillId="33" borderId="22" xfId="44" applyFont="1" applyFill="1" applyBorder="1" applyAlignment="1">
      <alignment vertical="center"/>
    </xf>
    <xf numFmtId="0" fontId="10" fillId="35" borderId="11" xfId="0" applyFont="1" applyFill="1" applyBorder="1" applyAlignment="1">
      <alignment vertical="top" wrapText="1"/>
    </xf>
    <xf numFmtId="0" fontId="7" fillId="33" borderId="11" xfId="0" applyFont="1" applyFill="1" applyBorder="1" applyAlignment="1">
      <alignment/>
    </xf>
    <xf numFmtId="0" fontId="27" fillId="33" borderId="0" xfId="0" applyFont="1" applyFill="1" applyBorder="1" applyAlignment="1" applyProtection="1">
      <alignment/>
      <protection/>
    </xf>
    <xf numFmtId="44" fontId="7" fillId="33" borderId="22" xfId="44" applyFont="1" applyFill="1" applyBorder="1" applyAlignment="1" applyProtection="1">
      <alignment/>
      <protection/>
    </xf>
    <xf numFmtId="0" fontId="11" fillId="0" borderId="13" xfId="0" applyFont="1" applyFill="1" applyBorder="1" applyAlignment="1">
      <alignment horizontal="center" vertical="center" wrapText="1"/>
    </xf>
    <xf numFmtId="0" fontId="7" fillId="0" borderId="35" xfId="0" applyFont="1" applyFill="1" applyBorder="1" applyAlignment="1" applyProtection="1">
      <alignment horizontal="center" vertical="center" wrapText="1"/>
      <protection locked="0"/>
    </xf>
    <xf numFmtId="0" fontId="137" fillId="0" borderId="36" xfId="0" applyFont="1" applyFill="1" applyBorder="1" applyAlignment="1">
      <alignment horizontal="right" vertical="center"/>
    </xf>
    <xf numFmtId="0" fontId="17" fillId="33" borderId="0" xfId="0" applyFont="1" applyFill="1" applyBorder="1" applyAlignment="1">
      <alignment vertical="top"/>
    </xf>
    <xf numFmtId="0" fontId="7" fillId="33" borderId="37" xfId="0" applyFont="1" applyFill="1" applyBorder="1" applyAlignment="1">
      <alignment/>
    </xf>
    <xf numFmtId="0" fontId="7" fillId="33" borderId="21" xfId="0" applyFont="1" applyFill="1" applyBorder="1" applyAlignment="1">
      <alignment/>
    </xf>
    <xf numFmtId="0" fontId="17" fillId="33" borderId="21" xfId="0" applyFont="1" applyFill="1" applyBorder="1" applyAlignment="1">
      <alignment vertical="top"/>
    </xf>
    <xf numFmtId="0" fontId="7" fillId="33" borderId="38" xfId="0" applyFont="1" applyFill="1" applyBorder="1" applyAlignment="1">
      <alignment/>
    </xf>
    <xf numFmtId="44" fontId="38" fillId="33" borderId="39" xfId="44" applyFont="1" applyFill="1" applyBorder="1" applyAlignment="1">
      <alignment vertical="center"/>
    </xf>
    <xf numFmtId="0" fontId="7" fillId="38" borderId="9" xfId="1" applyFont="1" applyFill="1" applyBorder="1" applyAlignment="1" applyProtection="1">
      <alignment/>
      <protection/>
    </xf>
    <xf numFmtId="0" fontId="34" fillId="38" borderId="0" xfId="1" applyFont="1" applyFill="1" applyBorder="1" applyAlignment="1">
      <alignment/>
    </xf>
    <xf numFmtId="0" fontId="10" fillId="38" borderId="0" xfId="1" applyFont="1" applyFill="1" applyBorder="1" applyAlignment="1" applyProtection="1">
      <alignment/>
      <protection/>
    </xf>
    <xf numFmtId="0" fontId="7" fillId="38" borderId="0" xfId="0" applyFont="1" applyFill="1" applyBorder="1" applyAlignment="1">
      <alignment/>
    </xf>
    <xf numFmtId="0" fontId="10" fillId="38" borderId="0" xfId="0" applyFont="1" applyFill="1" applyBorder="1" applyAlignment="1">
      <alignment/>
    </xf>
    <xf numFmtId="0" fontId="10" fillId="38" borderId="40" xfId="0" applyFont="1" applyFill="1" applyBorder="1" applyAlignment="1">
      <alignment/>
    </xf>
    <xf numFmtId="0" fontId="11" fillId="38" borderId="9" xfId="0" applyFont="1" applyFill="1" applyBorder="1" applyAlignment="1">
      <alignment/>
    </xf>
    <xf numFmtId="0" fontId="11" fillId="38" borderId="0" xfId="0" applyFont="1" applyFill="1" applyBorder="1" applyAlignment="1">
      <alignment/>
    </xf>
    <xf numFmtId="0" fontId="7" fillId="38" borderId="11" xfId="0" applyFont="1" applyFill="1" applyBorder="1" applyAlignment="1">
      <alignment/>
    </xf>
    <xf numFmtId="0" fontId="11" fillId="38" borderId="11" xfId="0" applyFont="1" applyFill="1" applyBorder="1" applyAlignment="1">
      <alignment/>
    </xf>
    <xf numFmtId="0" fontId="7" fillId="38" borderId="39" xfId="0" applyFont="1" applyFill="1" applyBorder="1" applyAlignment="1">
      <alignment/>
    </xf>
    <xf numFmtId="0" fontId="7" fillId="38" borderId="41" xfId="0" applyFont="1" applyFill="1" applyBorder="1" applyAlignment="1">
      <alignment/>
    </xf>
    <xf numFmtId="0" fontId="19" fillId="38" borderId="41" xfId="0" applyFont="1" applyFill="1" applyBorder="1" applyAlignment="1">
      <alignment horizontal="left"/>
    </xf>
    <xf numFmtId="0" fontId="13" fillId="38" borderId="41" xfId="0" applyFont="1" applyFill="1" applyBorder="1" applyAlignment="1">
      <alignment horizontal="left"/>
    </xf>
    <xf numFmtId="0" fontId="7" fillId="38" borderId="41" xfId="0" applyFont="1" applyFill="1" applyBorder="1" applyAlignment="1">
      <alignment horizontal="right" vertical="center"/>
    </xf>
    <xf numFmtId="0" fontId="11" fillId="38" borderId="41" xfId="0" applyFont="1" applyFill="1" applyBorder="1" applyAlignment="1">
      <alignment/>
    </xf>
    <xf numFmtId="0" fontId="18" fillId="38" borderId="41" xfId="0" applyFont="1" applyFill="1" applyBorder="1" applyAlignment="1">
      <alignment horizontal="right"/>
    </xf>
    <xf numFmtId="0" fontId="18" fillId="38" borderId="42" xfId="0" applyFont="1" applyFill="1" applyBorder="1" applyAlignment="1">
      <alignment/>
    </xf>
    <xf numFmtId="192" fontId="8" fillId="33" borderId="32" xfId="0" applyNumberFormat="1" applyFont="1" applyFill="1" applyBorder="1" applyAlignment="1">
      <alignment vertical="top" wrapText="1"/>
    </xf>
    <xf numFmtId="44" fontId="20" fillId="35" borderId="0" xfId="44" applyFont="1" applyFill="1" applyBorder="1" applyAlignment="1" applyProtection="1">
      <alignment horizontal="center"/>
      <protection/>
    </xf>
    <xf numFmtId="0" fontId="16" fillId="0" borderId="0" xfId="0" applyFont="1" applyBorder="1" applyAlignment="1" applyProtection="1">
      <alignment horizontal="center" vertical="center"/>
      <protection locked="0"/>
    </xf>
    <xf numFmtId="0" fontId="16" fillId="0" borderId="11" xfId="0" applyFont="1" applyBorder="1" applyAlignment="1" applyProtection="1">
      <alignment vertical="center"/>
      <protection locked="0"/>
    </xf>
    <xf numFmtId="7" fontId="21" fillId="37" borderId="22" xfId="0" applyNumberFormat="1" applyFont="1" applyFill="1" applyBorder="1" applyAlignment="1" applyProtection="1">
      <alignment horizontal="center"/>
      <protection/>
    </xf>
    <xf numFmtId="0" fontId="16" fillId="0" borderId="43" xfId="0" applyFont="1" applyBorder="1" applyAlignment="1" applyProtection="1">
      <alignment vertical="center"/>
      <protection locked="0"/>
    </xf>
    <xf numFmtId="2" fontId="136" fillId="37" borderId="43" xfId="0" applyNumberFormat="1" applyFont="1" applyFill="1" applyBorder="1" applyAlignment="1" applyProtection="1">
      <alignment horizontal="center"/>
      <protection locked="0"/>
    </xf>
    <xf numFmtId="2" fontId="136" fillId="35" borderId="43" xfId="0" applyNumberFormat="1" applyFont="1" applyFill="1" applyBorder="1" applyAlignment="1" applyProtection="1">
      <alignment horizontal="center"/>
      <protection locked="0"/>
    </xf>
    <xf numFmtId="2" fontId="39" fillId="2" borderId="43" xfId="0" applyNumberFormat="1" applyFont="1" applyFill="1" applyBorder="1" applyAlignment="1">
      <alignment/>
    </xf>
    <xf numFmtId="197" fontId="10" fillId="33" borderId="12" xfId="0" applyNumberFormat="1" applyFont="1" applyFill="1" applyBorder="1" applyAlignment="1">
      <alignment vertical="center" wrapText="1"/>
    </xf>
    <xf numFmtId="0" fontId="7" fillId="38" borderId="0" xfId="0" applyFont="1" applyFill="1" applyBorder="1" applyAlignment="1">
      <alignment horizontal="right"/>
    </xf>
    <xf numFmtId="197" fontId="10" fillId="33" borderId="44" xfId="0" applyNumberFormat="1" applyFont="1" applyFill="1" applyBorder="1" applyAlignment="1">
      <alignment vertical="center" wrapText="1"/>
    </xf>
    <xf numFmtId="7" fontId="21" fillId="35" borderId="0" xfId="0" applyNumberFormat="1" applyFont="1" applyFill="1" applyBorder="1" applyAlignment="1" applyProtection="1">
      <alignment/>
      <protection/>
    </xf>
    <xf numFmtId="0" fontId="10" fillId="33" borderId="0" xfId="1" applyFont="1" applyFill="1" applyBorder="1" applyAlignment="1">
      <alignment/>
    </xf>
    <xf numFmtId="0" fontId="42" fillId="33" borderId="11" xfId="0" applyFont="1" applyFill="1" applyBorder="1" applyAlignment="1">
      <alignment wrapText="1"/>
    </xf>
    <xf numFmtId="7" fontId="21" fillId="37" borderId="0" xfId="0" applyNumberFormat="1" applyFont="1" applyFill="1" applyBorder="1" applyAlignment="1" applyProtection="1">
      <alignment horizontal="center"/>
      <protection/>
    </xf>
    <xf numFmtId="7" fontId="21" fillId="0" borderId="0" xfId="0" applyNumberFormat="1" applyFont="1" applyFill="1" applyBorder="1" applyAlignment="1" applyProtection="1">
      <alignment vertical="center"/>
      <protection/>
    </xf>
    <xf numFmtId="7" fontId="21" fillId="0" borderId="38" xfId="0" applyNumberFormat="1" applyFont="1" applyFill="1" applyBorder="1" applyAlignment="1" applyProtection="1">
      <alignment vertical="center"/>
      <protection/>
    </xf>
    <xf numFmtId="7" fontId="21" fillId="0" borderId="11" xfId="0" applyNumberFormat="1" applyFont="1" applyFill="1" applyBorder="1" applyAlignment="1" applyProtection="1">
      <alignment vertical="center"/>
      <protection/>
    </xf>
    <xf numFmtId="0" fontId="16" fillId="0" borderId="21" xfId="0" applyFont="1" applyBorder="1" applyAlignment="1" applyProtection="1">
      <alignment vertical="center"/>
      <protection locked="0"/>
    </xf>
    <xf numFmtId="7" fontId="21" fillId="0" borderId="0" xfId="0" applyNumberFormat="1" applyFont="1" applyFill="1" applyBorder="1" applyAlignment="1" applyProtection="1">
      <alignment horizontal="left"/>
      <protection/>
    </xf>
    <xf numFmtId="0" fontId="7" fillId="38" borderId="9" xfId="1" applyFont="1" applyFill="1" applyBorder="1" applyAlignment="1" applyProtection="1">
      <alignment vertical="top"/>
      <protection/>
    </xf>
    <xf numFmtId="0" fontId="11" fillId="38" borderId="0" xfId="0" applyFont="1" applyFill="1" applyBorder="1" applyAlignment="1">
      <alignment vertical="top"/>
    </xf>
    <xf numFmtId="0" fontId="7" fillId="38" borderId="0" xfId="0" applyFont="1" applyFill="1" applyBorder="1" applyAlignment="1">
      <alignment horizontal="right" vertical="top"/>
    </xf>
    <xf numFmtId="0" fontId="34" fillId="35" borderId="0" xfId="1" applyFont="1" applyFill="1" applyBorder="1" applyAlignment="1">
      <alignment/>
    </xf>
    <xf numFmtId="0" fontId="34" fillId="35" borderId="34" xfId="1" applyFont="1" applyFill="1" applyBorder="1" applyAlignment="1">
      <alignment vertical="center"/>
    </xf>
    <xf numFmtId="0" fontId="34" fillId="35" borderId="32" xfId="1" applyFont="1" applyFill="1" applyBorder="1" applyAlignment="1">
      <alignment/>
    </xf>
    <xf numFmtId="7" fontId="21" fillId="0" borderId="0" xfId="0" applyNumberFormat="1" applyFont="1" applyFill="1" applyBorder="1" applyAlignment="1" applyProtection="1">
      <alignment horizontal="right"/>
      <protection/>
    </xf>
    <xf numFmtId="0" fontId="44" fillId="0" borderId="13" xfId="0" applyFont="1" applyFill="1" applyBorder="1" applyAlignment="1">
      <alignment horizontal="center" vertical="center" wrapText="1"/>
    </xf>
    <xf numFmtId="0" fontId="45" fillId="0" borderId="12" xfId="0" applyFont="1" applyFill="1" applyBorder="1" applyAlignment="1" applyProtection="1">
      <alignment horizontal="center" vertical="center" wrapText="1"/>
      <protection locked="0"/>
    </xf>
    <xf numFmtId="0" fontId="138" fillId="0" borderId="36" xfId="0" applyFont="1" applyFill="1" applyBorder="1" applyAlignment="1">
      <alignment horizontal="right" vertical="center"/>
    </xf>
    <xf numFmtId="0" fontId="46" fillId="33" borderId="0" xfId="0" applyFont="1" applyFill="1" applyBorder="1" applyAlignment="1">
      <alignment vertical="center"/>
    </xf>
    <xf numFmtId="44" fontId="45" fillId="33" borderId="22" xfId="44" applyFont="1" applyFill="1" applyBorder="1" applyAlignment="1" applyProtection="1">
      <alignment/>
      <protection/>
    </xf>
    <xf numFmtId="0" fontId="45" fillId="33" borderId="0" xfId="0" applyFont="1" applyFill="1" applyBorder="1" applyAlignment="1">
      <alignment/>
    </xf>
    <xf numFmtId="0" fontId="45" fillId="33" borderId="0" xfId="0" applyFont="1" applyFill="1" applyAlignment="1">
      <alignment/>
    </xf>
    <xf numFmtId="44" fontId="139" fillId="33" borderId="12" xfId="44" applyFont="1" applyFill="1" applyBorder="1" applyAlignment="1" applyProtection="1">
      <alignment/>
      <protection locked="0"/>
    </xf>
    <xf numFmtId="0" fontId="45" fillId="33" borderId="0" xfId="0" applyFont="1" applyFill="1" applyBorder="1" applyAlignment="1" applyProtection="1">
      <alignment/>
      <protection/>
    </xf>
    <xf numFmtId="0" fontId="46" fillId="33" borderId="0" xfId="0" applyFont="1" applyFill="1" applyBorder="1" applyAlignment="1" applyProtection="1">
      <alignment horizontal="right" vertical="center"/>
      <protection/>
    </xf>
    <xf numFmtId="44" fontId="45" fillId="33" borderId="12" xfId="44" applyFont="1" applyFill="1" applyBorder="1" applyAlignment="1" applyProtection="1">
      <alignment/>
      <protection locked="0"/>
    </xf>
    <xf numFmtId="0" fontId="44" fillId="33" borderId="0" xfId="0" applyFont="1" applyFill="1" applyBorder="1" applyAlignment="1">
      <alignment horizontal="left"/>
    </xf>
    <xf numFmtId="0" fontId="47" fillId="33" borderId="0" xfId="0" applyFont="1" applyFill="1" applyBorder="1" applyAlignment="1">
      <alignment horizontal="right"/>
    </xf>
    <xf numFmtId="44" fontId="49" fillId="33" borderId="22" xfId="44" applyFont="1" applyFill="1" applyBorder="1" applyAlignment="1">
      <alignment vertical="center"/>
    </xf>
    <xf numFmtId="0" fontId="45" fillId="33" borderId="0" xfId="0" applyFont="1" applyFill="1" applyBorder="1" applyAlignment="1">
      <alignment horizontal="left"/>
    </xf>
    <xf numFmtId="0" fontId="46" fillId="33" borderId="0" xfId="0" applyFont="1" applyFill="1" applyBorder="1" applyAlignment="1">
      <alignment horizontal="right"/>
    </xf>
    <xf numFmtId="44" fontId="45" fillId="0" borderId="23" xfId="44" applyFont="1" applyFill="1" applyBorder="1" applyAlignment="1" applyProtection="1">
      <alignment/>
      <protection locked="0"/>
    </xf>
    <xf numFmtId="44" fontId="45" fillId="33" borderId="12" xfId="44" applyFont="1" applyFill="1" applyBorder="1" applyAlignment="1">
      <alignment/>
    </xf>
    <xf numFmtId="0" fontId="48" fillId="33" borderId="22" xfId="0" applyFont="1" applyFill="1" applyBorder="1" applyAlignment="1" applyProtection="1">
      <alignment horizontal="center" vertical="center"/>
      <protection locked="0"/>
    </xf>
    <xf numFmtId="44" fontId="45" fillId="33" borderId="22" xfId="44" applyNumberFormat="1" applyFont="1" applyFill="1" applyBorder="1" applyAlignment="1">
      <alignment/>
    </xf>
    <xf numFmtId="0" fontId="47" fillId="33" borderId="0" xfId="0" applyFont="1" applyFill="1" applyBorder="1" applyAlignment="1" applyProtection="1">
      <alignment horizontal="left" vertical="center"/>
      <protection/>
    </xf>
    <xf numFmtId="0" fontId="50" fillId="33" borderId="0" xfId="0" applyFont="1" applyFill="1" applyBorder="1" applyAlignment="1">
      <alignment vertical="top"/>
    </xf>
    <xf numFmtId="0" fontId="45" fillId="33" borderId="11" xfId="0" applyFont="1" applyFill="1" applyBorder="1" applyAlignment="1">
      <alignment/>
    </xf>
    <xf numFmtId="0" fontId="51" fillId="33" borderId="0" xfId="0" applyFont="1" applyFill="1" applyBorder="1" applyAlignment="1" applyProtection="1">
      <alignment/>
      <protection/>
    </xf>
    <xf numFmtId="0" fontId="46" fillId="33" borderId="0" xfId="0" applyFont="1" applyFill="1" applyBorder="1" applyAlignment="1">
      <alignment horizontal="right" wrapText="1"/>
    </xf>
    <xf numFmtId="0" fontId="52" fillId="33" borderId="11" xfId="0" applyFont="1" applyFill="1" applyBorder="1" applyAlignment="1" applyProtection="1">
      <alignment horizontal="center"/>
      <protection locked="0"/>
    </xf>
    <xf numFmtId="0" fontId="45" fillId="33" borderId="0" xfId="0" applyFont="1" applyFill="1" applyBorder="1" applyAlignment="1">
      <alignment/>
    </xf>
    <xf numFmtId="0" fontId="46" fillId="33" borderId="0" xfId="0" applyFont="1" applyFill="1" applyBorder="1" applyAlignment="1" applyProtection="1">
      <alignment horizontal="right" wrapText="1"/>
      <protection locked="0"/>
    </xf>
    <xf numFmtId="0" fontId="45" fillId="33" borderId="11" xfId="0" applyFont="1" applyFill="1" applyBorder="1" applyAlignment="1">
      <alignment/>
    </xf>
    <xf numFmtId="0" fontId="46" fillId="33" borderId="0" xfId="0" applyFont="1" applyFill="1" applyBorder="1" applyAlignment="1">
      <alignment horizontal="right" vertical="center"/>
    </xf>
    <xf numFmtId="186" fontId="49" fillId="33" borderId="0" xfId="0" applyNumberFormat="1" applyFont="1" applyFill="1" applyBorder="1" applyAlignment="1" applyProtection="1">
      <alignment horizontal="center"/>
      <protection/>
    </xf>
    <xf numFmtId="186" fontId="49" fillId="33" borderId="11" xfId="0" applyNumberFormat="1" applyFont="1" applyFill="1" applyBorder="1" applyAlignment="1" applyProtection="1">
      <alignment horizontal="center"/>
      <protection/>
    </xf>
    <xf numFmtId="0" fontId="44" fillId="33" borderId="13" xfId="0" applyFont="1" applyFill="1" applyBorder="1" applyAlignment="1">
      <alignment wrapText="1"/>
    </xf>
    <xf numFmtId="0" fontId="44" fillId="33" borderId="32" xfId="0" applyFont="1" applyFill="1" applyBorder="1" applyAlignment="1">
      <alignment wrapText="1"/>
    </xf>
    <xf numFmtId="0" fontId="55" fillId="33" borderId="12" xfId="0" applyFont="1" applyFill="1" applyBorder="1" applyAlignment="1">
      <alignment horizontal="center"/>
    </xf>
    <xf numFmtId="0" fontId="46" fillId="33" borderId="13" xfId="0" applyFont="1" applyFill="1" applyBorder="1" applyAlignment="1">
      <alignment horizontal="center"/>
    </xf>
    <xf numFmtId="0" fontId="46" fillId="33" borderId="32" xfId="0" applyFont="1" applyFill="1" applyBorder="1" applyAlignment="1">
      <alignment horizontal="center"/>
    </xf>
    <xf numFmtId="0" fontId="44" fillId="0" borderId="12" xfId="0" applyFont="1" applyBorder="1" applyAlignment="1">
      <alignment horizontal="center" wrapText="1"/>
    </xf>
    <xf numFmtId="0" fontId="55" fillId="37" borderId="12" xfId="0" applyFont="1" applyFill="1" applyBorder="1" applyAlignment="1">
      <alignment horizontal="center" vertical="center" wrapText="1"/>
    </xf>
    <xf numFmtId="0" fontId="55"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55" fillId="2" borderId="12" xfId="0" applyFont="1" applyFill="1" applyBorder="1" applyAlignment="1">
      <alignment horizontal="center" vertical="center" wrapText="1"/>
    </xf>
    <xf numFmtId="2" fontId="140" fillId="37" borderId="12" xfId="0" applyNumberFormat="1" applyFont="1" applyFill="1" applyBorder="1" applyAlignment="1" applyProtection="1">
      <alignment horizontal="center"/>
      <protection locked="0"/>
    </xf>
    <xf numFmtId="2" fontId="140" fillId="35" borderId="12" xfId="0" applyNumberFormat="1" applyFont="1" applyFill="1" applyBorder="1" applyAlignment="1" applyProtection="1">
      <alignment horizontal="center"/>
      <protection locked="0"/>
    </xf>
    <xf numFmtId="2" fontId="21" fillId="2" borderId="12" xfId="0" applyNumberFormat="1" applyFont="1" applyFill="1" applyBorder="1" applyAlignment="1">
      <alignment/>
    </xf>
    <xf numFmtId="2" fontId="140" fillId="37" borderId="43" xfId="0" applyNumberFormat="1" applyFont="1" applyFill="1" applyBorder="1" applyAlignment="1" applyProtection="1">
      <alignment horizontal="center"/>
      <protection locked="0"/>
    </xf>
    <xf numFmtId="2" fontId="21" fillId="2" borderId="43" xfId="0" applyNumberFormat="1" applyFont="1" applyFill="1" applyBorder="1" applyAlignment="1">
      <alignment/>
    </xf>
    <xf numFmtId="0" fontId="41" fillId="33" borderId="11" xfId="0" applyFont="1" applyFill="1" applyBorder="1" applyAlignment="1">
      <alignment vertical="top" wrapText="1"/>
    </xf>
    <xf numFmtId="44" fontId="40" fillId="33" borderId="0" xfId="44" applyFont="1" applyFill="1" applyBorder="1" applyAlignment="1">
      <alignment vertical="center"/>
    </xf>
    <xf numFmtId="0" fontId="11" fillId="38" borderId="40" xfId="0" applyFont="1" applyFill="1" applyBorder="1" applyAlignment="1">
      <alignment/>
    </xf>
    <xf numFmtId="44" fontId="40" fillId="33" borderId="0" xfId="44" applyFont="1" applyFill="1" applyBorder="1" applyAlignment="1" applyProtection="1">
      <alignment vertical="top"/>
      <protection locked="0"/>
    </xf>
    <xf numFmtId="0" fontId="24" fillId="35" borderId="0" xfId="0" applyFont="1" applyFill="1" applyBorder="1" applyAlignment="1">
      <alignment horizontal="left" wrapText="1"/>
    </xf>
    <xf numFmtId="0" fontId="45" fillId="35" borderId="0" xfId="0" applyFont="1" applyFill="1" applyAlignment="1">
      <alignment/>
    </xf>
    <xf numFmtId="0" fontId="58" fillId="35" borderId="0" xfId="0" applyFont="1" applyFill="1" applyAlignment="1">
      <alignment/>
    </xf>
    <xf numFmtId="0" fontId="59" fillId="35" borderId="0" xfId="0" applyFont="1" applyFill="1" applyBorder="1" applyAlignment="1">
      <alignment horizontal="left" wrapText="1"/>
    </xf>
    <xf numFmtId="0" fontId="58" fillId="35" borderId="0" xfId="0" applyFont="1" applyFill="1" applyBorder="1" applyAlignment="1">
      <alignment/>
    </xf>
    <xf numFmtId="0" fontId="43" fillId="35" borderId="0" xfId="0" applyFont="1" applyFill="1" applyBorder="1" applyAlignment="1">
      <alignment horizontal="center" wrapText="1"/>
    </xf>
    <xf numFmtId="0" fontId="60" fillId="35" borderId="0" xfId="0" applyFont="1" applyFill="1" applyBorder="1" applyAlignment="1">
      <alignment horizontal="center" wrapText="1"/>
    </xf>
    <xf numFmtId="0" fontId="58" fillId="35" borderId="0" xfId="0" applyFont="1" applyFill="1" applyAlignment="1">
      <alignment horizontal="left"/>
    </xf>
    <xf numFmtId="0" fontId="141" fillId="0" borderId="0" xfId="0" applyFont="1" applyFill="1" applyBorder="1" applyAlignment="1">
      <alignment horizontal="right"/>
    </xf>
    <xf numFmtId="0" fontId="142" fillId="0" borderId="0" xfId="0" applyFont="1" applyFill="1" applyBorder="1" applyAlignment="1">
      <alignment horizontal="center"/>
    </xf>
    <xf numFmtId="7" fontId="142" fillId="0" borderId="0" xfId="0" applyNumberFormat="1" applyFont="1" applyFill="1" applyBorder="1" applyAlignment="1">
      <alignment/>
    </xf>
    <xf numFmtId="49" fontId="141" fillId="0" borderId="0" xfId="0" applyNumberFormat="1" applyFont="1" applyFill="1" applyAlignment="1">
      <alignment horizontal="center"/>
    </xf>
    <xf numFmtId="37" fontId="141" fillId="0" borderId="0" xfId="44" applyNumberFormat="1" applyFont="1" applyFill="1" applyBorder="1" applyAlignment="1" applyProtection="1">
      <alignment horizontal="right"/>
      <protection locked="0"/>
    </xf>
    <xf numFmtId="2" fontId="141" fillId="0" borderId="0" xfId="0" applyNumberFormat="1" applyFont="1" applyFill="1" applyBorder="1" applyAlignment="1" applyProtection="1">
      <alignment horizontal="right" wrapText="1"/>
      <protection locked="0"/>
    </xf>
    <xf numFmtId="0" fontId="141" fillId="0" borderId="0" xfId="0" applyFont="1" applyFill="1" applyAlignment="1">
      <alignment/>
    </xf>
    <xf numFmtId="186" fontId="141" fillId="0" borderId="0" xfId="0" applyNumberFormat="1" applyFont="1" applyFill="1" applyBorder="1" applyAlignment="1" applyProtection="1">
      <alignment horizontal="right" wrapText="1"/>
      <protection locked="0"/>
    </xf>
    <xf numFmtId="44" fontId="141" fillId="33" borderId="0" xfId="44" applyFont="1" applyFill="1" applyBorder="1" applyAlignment="1" applyProtection="1">
      <alignment horizontal="right"/>
      <protection/>
    </xf>
    <xf numFmtId="0" fontId="141" fillId="0" borderId="0" xfId="0" applyFont="1" applyFill="1" applyBorder="1" applyAlignment="1">
      <alignment horizontal="right" textRotation="90"/>
    </xf>
    <xf numFmtId="0" fontId="142" fillId="33" borderId="0" xfId="0" applyFont="1" applyFill="1" applyBorder="1" applyAlignment="1">
      <alignment/>
    </xf>
    <xf numFmtId="0" fontId="141" fillId="0" borderId="0" xfId="0" applyFont="1" applyFill="1" applyBorder="1" applyAlignment="1" applyProtection="1">
      <alignment horizontal="right"/>
      <protection locked="0"/>
    </xf>
    <xf numFmtId="0" fontId="141" fillId="0" borderId="0" xfId="0" applyFont="1" applyFill="1" applyBorder="1" applyAlignment="1">
      <alignment horizontal="right" wrapText="1"/>
    </xf>
    <xf numFmtId="0" fontId="142" fillId="0" borderId="0" xfId="0" applyFont="1" applyFill="1" applyAlignment="1">
      <alignment/>
    </xf>
    <xf numFmtId="0" fontId="45" fillId="33" borderId="43" xfId="0" applyFont="1" applyFill="1" applyBorder="1" applyAlignment="1" applyProtection="1">
      <alignment/>
      <protection locked="0"/>
    </xf>
    <xf numFmtId="2" fontId="140" fillId="35" borderId="43" xfId="0" applyNumberFormat="1" applyFont="1" applyFill="1" applyBorder="1" applyAlignment="1" applyProtection="1">
      <alignment horizontal="center"/>
      <protection locked="0"/>
    </xf>
    <xf numFmtId="0" fontId="45" fillId="0" borderId="12" xfId="0" applyFont="1" applyBorder="1" applyAlignment="1" applyProtection="1">
      <alignment vertical="center"/>
      <protection locked="0"/>
    </xf>
    <xf numFmtId="0" fontId="45" fillId="0" borderId="43" xfId="0" applyFont="1" applyBorder="1" applyAlignment="1" applyProtection="1">
      <alignment vertical="center"/>
      <protection locked="0"/>
    </xf>
    <xf numFmtId="0" fontId="45" fillId="0" borderId="12"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35" fillId="35" borderId="9" xfId="0" applyFont="1" applyFill="1" applyBorder="1" applyAlignment="1">
      <alignment horizontal="right" vertical="center" wrapText="1"/>
    </xf>
    <xf numFmtId="0" fontId="35" fillId="35" borderId="0" xfId="0" applyFont="1" applyFill="1" applyBorder="1" applyAlignment="1">
      <alignment horizontal="right" vertical="center" wrapText="1"/>
    </xf>
    <xf numFmtId="0" fontId="44" fillId="0" borderId="45" xfId="0" applyFont="1" applyFill="1" applyBorder="1" applyAlignment="1">
      <alignment horizontal="center" vertical="top" wrapText="1"/>
    </xf>
    <xf numFmtId="0" fontId="44" fillId="0" borderId="13" xfId="0" applyFont="1" applyFill="1" applyBorder="1" applyAlignment="1">
      <alignment horizontal="center" vertical="top" wrapText="1"/>
    </xf>
    <xf numFmtId="0" fontId="44" fillId="33" borderId="45"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46" xfId="0" applyFont="1" applyFill="1" applyBorder="1" applyAlignment="1">
      <alignment horizontal="center" vertical="center" wrapText="1"/>
    </xf>
    <xf numFmtId="186" fontId="53" fillId="33" borderId="50" xfId="0" applyNumberFormat="1" applyFont="1" applyFill="1" applyBorder="1" applyAlignment="1" applyProtection="1">
      <alignment horizontal="center" vertical="top" wrapText="1"/>
      <protection locked="0"/>
    </xf>
    <xf numFmtId="186" fontId="53" fillId="33" borderId="51" xfId="0" applyNumberFormat="1" applyFont="1" applyFill="1" applyBorder="1" applyAlignment="1" applyProtection="1">
      <alignment horizontal="center" vertical="top" wrapText="1"/>
      <protection locked="0"/>
    </xf>
    <xf numFmtId="186" fontId="53" fillId="33" borderId="40" xfId="0" applyNumberFormat="1" applyFont="1" applyFill="1" applyBorder="1" applyAlignment="1" applyProtection="1">
      <alignment horizontal="center" vertical="top" wrapText="1"/>
      <protection locked="0"/>
    </xf>
    <xf numFmtId="186" fontId="53" fillId="33" borderId="9" xfId="0" applyNumberFormat="1" applyFont="1" applyFill="1" applyBorder="1" applyAlignment="1" applyProtection="1">
      <alignment horizontal="center" vertical="top" wrapText="1"/>
      <protection locked="0"/>
    </xf>
    <xf numFmtId="186" fontId="53" fillId="33" borderId="0" xfId="0" applyNumberFormat="1" applyFont="1" applyFill="1" applyBorder="1" applyAlignment="1" applyProtection="1">
      <alignment horizontal="center" vertical="top" wrapText="1"/>
      <protection locked="0"/>
    </xf>
    <xf numFmtId="186" fontId="53" fillId="33" borderId="11" xfId="0" applyNumberFormat="1" applyFont="1" applyFill="1" applyBorder="1" applyAlignment="1" applyProtection="1">
      <alignment horizontal="center" vertical="top" wrapText="1"/>
      <protection locked="0"/>
    </xf>
    <xf numFmtId="186" fontId="53" fillId="33" borderId="34" xfId="0" applyNumberFormat="1" applyFont="1" applyFill="1" applyBorder="1" applyAlignment="1" applyProtection="1">
      <alignment horizontal="center" vertical="top" wrapText="1"/>
      <protection locked="0"/>
    </xf>
    <xf numFmtId="186" fontId="53" fillId="33" borderId="32" xfId="0" applyNumberFormat="1" applyFont="1" applyFill="1" applyBorder="1" applyAlignment="1" applyProtection="1">
      <alignment horizontal="center" vertical="top" wrapText="1"/>
      <protection locked="0"/>
    </xf>
    <xf numFmtId="186" fontId="53" fillId="33" borderId="33" xfId="0" applyNumberFormat="1" applyFont="1" applyFill="1" applyBorder="1" applyAlignment="1" applyProtection="1">
      <alignment horizontal="center" vertical="top" wrapText="1"/>
      <protection locked="0"/>
    </xf>
    <xf numFmtId="0" fontId="48" fillId="33" borderId="45"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46" xfId="0" applyFont="1" applyFill="1" applyBorder="1" applyAlignment="1">
      <alignment horizontal="center" vertical="center" wrapText="1"/>
    </xf>
    <xf numFmtId="0" fontId="47" fillId="33" borderId="0" xfId="0" applyFont="1" applyFill="1" applyBorder="1" applyAlignment="1" applyProtection="1">
      <alignment horizontal="left" wrapText="1"/>
      <protection/>
    </xf>
    <xf numFmtId="0" fontId="47" fillId="33" borderId="11" xfId="0" applyFont="1" applyFill="1" applyBorder="1" applyAlignment="1" applyProtection="1">
      <alignment horizontal="left" wrapText="1"/>
      <protection/>
    </xf>
    <xf numFmtId="0" fontId="44" fillId="33" borderId="34" xfId="0" applyFont="1" applyFill="1" applyBorder="1" applyAlignment="1">
      <alignment horizontal="center" vertical="center" wrapText="1"/>
    </xf>
    <xf numFmtId="0" fontId="47" fillId="33" borderId="32" xfId="0" applyFont="1" applyFill="1" applyBorder="1" applyAlignment="1">
      <alignment horizontal="center" vertical="center" wrapText="1"/>
    </xf>
    <xf numFmtId="0" fontId="47" fillId="33" borderId="33" xfId="0" applyFont="1" applyFill="1" applyBorder="1" applyAlignment="1">
      <alignment horizontal="center" vertical="center" wrapText="1"/>
    </xf>
    <xf numFmtId="0" fontId="42" fillId="33" borderId="9" xfId="0" applyFont="1" applyFill="1" applyBorder="1" applyAlignment="1">
      <alignment horizontal="center" wrapText="1"/>
    </xf>
    <xf numFmtId="0" fontId="42" fillId="33" borderId="0" xfId="0" applyFont="1" applyFill="1" applyBorder="1" applyAlignment="1">
      <alignment horizontal="center" wrapText="1"/>
    </xf>
    <xf numFmtId="0" fontId="42" fillId="33" borderId="37" xfId="0" applyFont="1" applyFill="1" applyBorder="1" applyAlignment="1">
      <alignment horizontal="right" wrapText="1"/>
    </xf>
    <xf numFmtId="0" fontId="42" fillId="33" borderId="21" xfId="0" applyFont="1" applyFill="1" applyBorder="1" applyAlignment="1">
      <alignment horizontal="right" wrapText="1"/>
    </xf>
    <xf numFmtId="0" fontId="35" fillId="33" borderId="11" xfId="0" applyFont="1" applyFill="1" applyBorder="1" applyAlignment="1">
      <alignment horizontal="center" vertical="top" wrapText="1"/>
    </xf>
    <xf numFmtId="0" fontId="41" fillId="33" borderId="0" xfId="0" applyFont="1" applyFill="1" applyBorder="1" applyAlignment="1">
      <alignment horizontal="center"/>
    </xf>
    <xf numFmtId="186" fontId="49" fillId="33" borderId="0" xfId="0" applyNumberFormat="1" applyFont="1" applyFill="1" applyBorder="1" applyAlignment="1" applyProtection="1">
      <alignment horizontal="center"/>
      <protection locked="0"/>
    </xf>
    <xf numFmtId="186" fontId="49" fillId="33" borderId="11" xfId="0" applyNumberFormat="1" applyFont="1" applyFill="1" applyBorder="1" applyAlignment="1" applyProtection="1">
      <alignment horizontal="center"/>
      <protection locked="0"/>
    </xf>
    <xf numFmtId="0" fontId="44" fillId="33" borderId="13" xfId="0" applyFont="1" applyFill="1" applyBorder="1" applyAlignment="1">
      <alignment horizontal="center" vertical="center" wrapText="1"/>
    </xf>
    <xf numFmtId="0" fontId="44" fillId="33" borderId="46" xfId="0" applyFont="1" applyFill="1" applyBorder="1" applyAlignment="1">
      <alignment horizontal="center" vertical="center" wrapText="1"/>
    </xf>
    <xf numFmtId="49" fontId="49" fillId="33" borderId="9" xfId="0" applyNumberFormat="1" applyFont="1" applyFill="1" applyBorder="1" applyAlignment="1">
      <alignment horizontal="center" vertical="center"/>
    </xf>
    <xf numFmtId="49" fontId="49" fillId="33" borderId="11" xfId="0" applyNumberFormat="1" applyFont="1" applyFill="1" applyBorder="1" applyAlignment="1">
      <alignment horizontal="center" vertical="center"/>
    </xf>
    <xf numFmtId="0" fontId="46" fillId="34" borderId="45" xfId="0" applyFont="1" applyFill="1" applyBorder="1" applyAlignment="1">
      <alignment horizontal="center" vertical="center"/>
    </xf>
    <xf numFmtId="0" fontId="46" fillId="34" borderId="13" xfId="0" applyFont="1" applyFill="1" applyBorder="1" applyAlignment="1">
      <alignment horizontal="center" vertical="center"/>
    </xf>
    <xf numFmtId="0" fontId="46" fillId="34" borderId="46" xfId="0" applyFont="1" applyFill="1" applyBorder="1" applyAlignment="1">
      <alignment horizontal="center" vertical="center"/>
    </xf>
    <xf numFmtId="0" fontId="47" fillId="33" borderId="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54" fillId="0" borderId="45" xfId="0" applyFont="1" applyBorder="1" applyAlignment="1">
      <alignment horizontal="center" textRotation="90"/>
    </xf>
    <xf numFmtId="0" fontId="54" fillId="0" borderId="13" xfId="0" applyFont="1" applyBorder="1" applyAlignment="1">
      <alignment horizontal="center" textRotation="90"/>
    </xf>
    <xf numFmtId="0" fontId="44" fillId="0" borderId="12" xfId="0" applyFont="1" applyBorder="1" applyAlignment="1">
      <alignment horizontal="center" wrapText="1"/>
    </xf>
    <xf numFmtId="0" fontId="17" fillId="33" borderId="21" xfId="0" applyFont="1" applyFill="1" applyBorder="1" applyAlignment="1">
      <alignment horizontal="right" vertical="center"/>
    </xf>
    <xf numFmtId="0" fontId="40" fillId="33" borderId="0" xfId="0" applyFont="1" applyFill="1" applyBorder="1" applyAlignment="1" applyProtection="1">
      <alignment horizontal="right" wrapText="1"/>
      <protection/>
    </xf>
    <xf numFmtId="0" fontId="11" fillId="0" borderId="45"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33" borderId="3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186" fontId="8" fillId="33" borderId="0" xfId="0" applyNumberFormat="1" applyFont="1" applyFill="1" applyBorder="1" applyAlignment="1" applyProtection="1">
      <alignment horizontal="center"/>
      <protection locked="0"/>
    </xf>
    <xf numFmtId="186" fontId="8" fillId="33" borderId="11" xfId="0" applyNumberFormat="1" applyFont="1" applyFill="1" applyBorder="1" applyAlignment="1" applyProtection="1">
      <alignment horizontal="center"/>
      <protection locked="0"/>
    </xf>
    <xf numFmtId="0" fontId="11" fillId="33" borderId="45"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46" xfId="0" applyFont="1" applyFill="1" applyBorder="1" applyAlignment="1">
      <alignment horizontal="center" vertical="center" wrapText="1"/>
    </xf>
    <xf numFmtId="186" fontId="13" fillId="33" borderId="50" xfId="0" applyNumberFormat="1" applyFont="1" applyFill="1" applyBorder="1" applyAlignment="1" applyProtection="1">
      <alignment horizontal="center" vertical="top" wrapText="1"/>
      <protection locked="0"/>
    </xf>
    <xf numFmtId="186" fontId="13" fillId="33" borderId="51" xfId="0" applyNumberFormat="1" applyFont="1" applyFill="1" applyBorder="1" applyAlignment="1" applyProtection="1">
      <alignment horizontal="center" vertical="top" wrapText="1"/>
      <protection locked="0"/>
    </xf>
    <xf numFmtId="186" fontId="13" fillId="33" borderId="40" xfId="0" applyNumberFormat="1" applyFont="1" applyFill="1" applyBorder="1" applyAlignment="1" applyProtection="1">
      <alignment horizontal="center" vertical="top" wrapText="1"/>
      <protection locked="0"/>
    </xf>
    <xf numFmtId="186" fontId="13" fillId="33" borderId="9" xfId="0" applyNumberFormat="1" applyFont="1" applyFill="1" applyBorder="1" applyAlignment="1" applyProtection="1">
      <alignment horizontal="center" vertical="top" wrapText="1"/>
      <protection locked="0"/>
    </xf>
    <xf numFmtId="186" fontId="13" fillId="33" borderId="0" xfId="0" applyNumberFormat="1" applyFont="1" applyFill="1" applyBorder="1" applyAlignment="1" applyProtection="1">
      <alignment horizontal="center" vertical="top" wrapText="1"/>
      <protection locked="0"/>
    </xf>
    <xf numFmtId="186" fontId="13" fillId="33" borderId="11" xfId="0" applyNumberFormat="1" applyFont="1" applyFill="1" applyBorder="1" applyAlignment="1" applyProtection="1">
      <alignment horizontal="center" vertical="top" wrapText="1"/>
      <protection locked="0"/>
    </xf>
    <xf numFmtId="186" fontId="13" fillId="33" borderId="34" xfId="0" applyNumberFormat="1" applyFont="1" applyFill="1" applyBorder="1" applyAlignment="1" applyProtection="1">
      <alignment horizontal="center" vertical="top" wrapText="1"/>
      <protection locked="0"/>
    </xf>
    <xf numFmtId="186" fontId="13" fillId="33" borderId="32" xfId="0" applyNumberFormat="1" applyFont="1" applyFill="1" applyBorder="1" applyAlignment="1" applyProtection="1">
      <alignment horizontal="center" vertical="top" wrapText="1"/>
      <protection locked="0"/>
    </xf>
    <xf numFmtId="186" fontId="13" fillId="33" borderId="33" xfId="0" applyNumberFormat="1" applyFont="1" applyFill="1" applyBorder="1" applyAlignment="1" applyProtection="1">
      <alignment horizontal="center" vertical="top" wrapText="1"/>
      <protection locked="0"/>
    </xf>
    <xf numFmtId="0" fontId="8" fillId="33" borderId="45"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12" fillId="33" borderId="0" xfId="0" applyFont="1" applyFill="1" applyBorder="1" applyAlignment="1" applyProtection="1">
      <alignment horizontal="left" wrapText="1"/>
      <protection/>
    </xf>
    <xf numFmtId="0" fontId="12" fillId="33" borderId="11" xfId="0" applyFont="1" applyFill="1" applyBorder="1" applyAlignment="1" applyProtection="1">
      <alignment horizontal="left" wrapText="1"/>
      <protection/>
    </xf>
    <xf numFmtId="0" fontId="22" fillId="33" borderId="0" xfId="0" applyFont="1" applyFill="1" applyBorder="1" applyAlignment="1">
      <alignment horizontal="center" vertical="center" wrapText="1"/>
    </xf>
    <xf numFmtId="0" fontId="22" fillId="33" borderId="11" xfId="0" applyFont="1" applyFill="1" applyBorder="1" applyAlignment="1">
      <alignment horizontal="center" vertical="center" wrapText="1"/>
    </xf>
    <xf numFmtId="49" fontId="8" fillId="33" borderId="9"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0" fontId="10" fillId="34" borderId="45"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46" xfId="0" applyFont="1" applyFill="1" applyBorder="1" applyAlignment="1">
      <alignment horizontal="center" vertical="center"/>
    </xf>
    <xf numFmtId="0" fontId="15" fillId="0" borderId="45" xfId="0" applyFont="1" applyBorder="1" applyAlignment="1">
      <alignment horizontal="center" textRotation="90"/>
    </xf>
    <xf numFmtId="0" fontId="15" fillId="0" borderId="13" xfId="0" applyFont="1" applyBorder="1" applyAlignment="1">
      <alignment horizontal="center" textRotation="90"/>
    </xf>
    <xf numFmtId="0" fontId="11" fillId="0" borderId="12" xfId="0" applyFont="1" applyBorder="1" applyAlignment="1">
      <alignment horizontal="center" wrapText="1"/>
    </xf>
    <xf numFmtId="0" fontId="16" fillId="0" borderId="45"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0" fillId="35" borderId="9" xfId="0" applyFont="1" applyFill="1" applyBorder="1" applyAlignment="1">
      <alignment horizontal="center" wrapText="1"/>
    </xf>
    <xf numFmtId="0" fontId="10" fillId="35" borderId="0" xfId="0" applyFont="1" applyFill="1" applyBorder="1" applyAlignment="1">
      <alignment horizontal="center" wrapText="1"/>
    </xf>
    <xf numFmtId="0" fontId="10" fillId="35" borderId="11" xfId="0" applyFont="1" applyFill="1" applyBorder="1" applyAlignment="1">
      <alignment horizontal="center" wrapText="1"/>
    </xf>
    <xf numFmtId="39" fontId="38" fillId="33" borderId="41" xfId="44" applyNumberFormat="1" applyFont="1" applyFill="1" applyBorder="1" applyAlignment="1" applyProtection="1">
      <alignment horizontal="left" vertical="center"/>
      <protection locked="0"/>
    </xf>
    <xf numFmtId="39" fontId="38" fillId="33" borderId="42" xfId="44" applyNumberFormat="1" applyFont="1" applyFill="1" applyBorder="1" applyAlignment="1" applyProtection="1">
      <alignment horizontal="left" vertical="center"/>
      <protection locked="0"/>
    </xf>
    <xf numFmtId="7" fontId="21" fillId="0" borderId="52" xfId="0" applyNumberFormat="1" applyFont="1" applyFill="1" applyBorder="1" applyAlignment="1" applyProtection="1">
      <alignment horizontal="center" vertical="center"/>
      <protection/>
    </xf>
    <xf numFmtId="7" fontId="21" fillId="0" borderId="22" xfId="0" applyNumberFormat="1" applyFont="1" applyFill="1" applyBorder="1" applyAlignment="1" applyProtection="1">
      <alignment horizontal="center" vertical="center"/>
      <protection/>
    </xf>
    <xf numFmtId="0" fontId="35" fillId="35" borderId="51" xfId="0" applyFont="1" applyFill="1" applyBorder="1" applyAlignment="1">
      <alignment horizontal="right" vertical="center" wrapText="1"/>
    </xf>
    <xf numFmtId="0" fontId="35" fillId="35" borderId="40" xfId="0" applyFont="1" applyFill="1" applyBorder="1" applyAlignment="1">
      <alignment horizontal="right" vertical="center" wrapText="1"/>
    </xf>
    <xf numFmtId="0" fontId="41" fillId="33" borderId="45" xfId="0" applyFont="1" applyFill="1" applyBorder="1" applyAlignment="1">
      <alignment horizontal="center"/>
    </xf>
    <xf numFmtId="0" fontId="41" fillId="33" borderId="13" xfId="0" applyFont="1" applyFill="1" applyBorder="1" applyAlignment="1">
      <alignment horizontal="center"/>
    </xf>
    <xf numFmtId="0" fontId="41" fillId="33" borderId="46" xfId="0" applyFont="1" applyFill="1" applyBorder="1" applyAlignment="1">
      <alignment horizontal="center"/>
    </xf>
    <xf numFmtId="0" fontId="7" fillId="33" borderId="9" xfId="0" applyFont="1" applyFill="1" applyBorder="1" applyAlignment="1">
      <alignment horizontal="right"/>
    </xf>
    <xf numFmtId="0" fontId="7" fillId="33" borderId="0" xfId="0" applyFont="1" applyFill="1" applyAlignment="1">
      <alignment horizontal="right"/>
    </xf>
    <xf numFmtId="0" fontId="7" fillId="38" borderId="0" xfId="0" applyFont="1" applyFill="1" applyBorder="1" applyAlignment="1">
      <alignment horizontal="right"/>
    </xf>
    <xf numFmtId="0" fontId="143" fillId="33" borderId="0" xfId="0" applyFont="1" applyFill="1" applyBorder="1" applyAlignment="1">
      <alignment horizontal="right" wrapText="1"/>
    </xf>
    <xf numFmtId="0" fontId="144" fillId="35" borderId="0" xfId="0" applyFont="1" applyFill="1" applyBorder="1" applyAlignment="1">
      <alignment horizontal="center" vertical="center" wrapText="1"/>
    </xf>
    <xf numFmtId="0" fontId="45" fillId="35" borderId="0" xfId="0" applyFont="1" applyFill="1" applyBorder="1" applyAlignment="1">
      <alignment horizontal="left" wrapText="1"/>
    </xf>
    <xf numFmtId="0" fontId="6" fillId="35" borderId="0" xfId="0" applyFont="1" applyFill="1" applyAlignment="1">
      <alignment horizontal="center"/>
    </xf>
    <xf numFmtId="0" fontId="6" fillId="35" borderId="0" xfId="0" applyFont="1" applyFill="1" applyAlignment="1">
      <alignment horizontal="center" vertical="center"/>
    </xf>
    <xf numFmtId="0" fontId="145" fillId="35" borderId="16" xfId="0" applyFont="1" applyFill="1" applyBorder="1" applyAlignment="1">
      <alignment horizontal="center"/>
    </xf>
    <xf numFmtId="0" fontId="145" fillId="35" borderId="18" xfId="0" applyFont="1" applyFill="1" applyBorder="1" applyAlignment="1">
      <alignment horizontal="center"/>
    </xf>
    <xf numFmtId="0" fontId="146" fillId="36" borderId="19" xfId="0" applyFont="1" applyFill="1" applyBorder="1" applyAlignment="1">
      <alignment horizontal="center" vertical="center" wrapText="1"/>
    </xf>
    <xf numFmtId="0" fontId="146" fillId="36" borderId="0" xfId="0" applyFont="1" applyFill="1" applyBorder="1" applyAlignment="1">
      <alignment horizontal="center" vertical="center" wrapText="1"/>
    </xf>
    <xf numFmtId="0" fontId="134" fillId="36" borderId="19" xfId="0" applyFont="1" applyFill="1" applyBorder="1" applyAlignment="1">
      <alignment horizontal="center"/>
    </xf>
    <xf numFmtId="0" fontId="134" fillId="36" borderId="15" xfId="0" applyFont="1" applyFill="1" applyBorder="1" applyAlignment="1">
      <alignment horizontal="center"/>
    </xf>
    <xf numFmtId="0" fontId="30" fillId="35" borderId="53" xfId="0" applyFont="1" applyFill="1" applyBorder="1" applyAlignment="1">
      <alignment horizontal="center" vertical="center" wrapText="1"/>
    </xf>
    <xf numFmtId="0" fontId="30" fillId="35" borderId="54" xfId="0" applyFont="1" applyFill="1" applyBorder="1" applyAlignment="1">
      <alignment horizontal="center" vertical="center" wrapText="1"/>
    </xf>
    <xf numFmtId="0" fontId="31" fillId="35" borderId="54" xfId="0" applyFont="1" applyFill="1" applyBorder="1" applyAlignment="1">
      <alignment horizontal="center" vertical="center"/>
    </xf>
    <xf numFmtId="0" fontId="31" fillId="35" borderId="55" xfId="0" applyFont="1" applyFill="1" applyBorder="1" applyAlignment="1">
      <alignment horizontal="center" vertical="center"/>
    </xf>
    <xf numFmtId="0" fontId="7" fillId="33" borderId="50" xfId="0" applyFont="1" applyFill="1" applyBorder="1" applyAlignment="1">
      <alignment/>
    </xf>
    <xf numFmtId="0" fontId="45" fillId="33" borderId="51" xfId="0" applyFont="1" applyFill="1" applyBorder="1" applyAlignment="1">
      <alignment/>
    </xf>
    <xf numFmtId="0" fontId="50" fillId="33" borderId="51" xfId="0" applyFont="1" applyFill="1" applyBorder="1" applyAlignment="1">
      <alignment horizontal="right" vertical="center"/>
    </xf>
    <xf numFmtId="0" fontId="50" fillId="33" borderId="51" xfId="0" applyFont="1" applyFill="1" applyBorder="1" applyAlignment="1">
      <alignment vertical="top"/>
    </xf>
    <xf numFmtId="0" fontId="45" fillId="33" borderId="40" xfId="0" applyFont="1" applyFill="1" applyBorder="1" applyAlignment="1">
      <alignment/>
    </xf>
    <xf numFmtId="0" fontId="7" fillId="38" borderId="32" xfId="0" applyFont="1" applyFill="1" applyBorder="1" applyAlignment="1">
      <alignment/>
    </xf>
    <xf numFmtId="0" fontId="19" fillId="38" borderId="32" xfId="0" applyFont="1" applyFill="1" applyBorder="1" applyAlignment="1">
      <alignment horizontal="left"/>
    </xf>
    <xf numFmtId="0" fontId="13" fillId="38" borderId="32" xfId="0" applyFont="1" applyFill="1" applyBorder="1" applyAlignment="1">
      <alignment horizontal="left"/>
    </xf>
    <xf numFmtId="0" fontId="7" fillId="38" borderId="32" xfId="0" applyFont="1" applyFill="1" applyBorder="1" applyAlignment="1">
      <alignment horizontal="right" vertical="top"/>
    </xf>
    <xf numFmtId="0" fontId="11" fillId="38" borderId="32" xfId="0" applyFont="1" applyFill="1" applyBorder="1" applyAlignment="1">
      <alignment/>
    </xf>
    <xf numFmtId="0" fontId="18" fillId="38" borderId="32" xfId="0" applyFont="1" applyFill="1" applyBorder="1" applyAlignment="1">
      <alignment horizontal="right"/>
    </xf>
    <xf numFmtId="0" fontId="18" fillId="38" borderId="33" xfId="0" applyFont="1" applyFill="1" applyBorder="1" applyAlignment="1">
      <alignment/>
    </xf>
    <xf numFmtId="0" fontId="7" fillId="33" borderId="34" xfId="0" applyFont="1" applyFill="1" applyBorder="1" applyAlignment="1">
      <alignment horizontal="center"/>
    </xf>
    <xf numFmtId="0" fontId="7" fillId="33" borderId="32" xfId="0" applyFont="1" applyFill="1" applyBorder="1" applyAlignment="1">
      <alignment horizontal="center"/>
    </xf>
    <xf numFmtId="0" fontId="7" fillId="33" borderId="33" xfId="0" applyFont="1" applyFill="1" applyBorder="1" applyAlignment="1">
      <alignment horizontal="center"/>
    </xf>
    <xf numFmtId="0" fontId="7" fillId="38" borderId="34" xfId="0" applyFont="1" applyFill="1" applyBorder="1" applyAlignment="1">
      <alignment/>
    </xf>
    <xf numFmtId="0" fontId="49" fillId="33" borderId="32" xfId="0" applyFont="1" applyFill="1" applyBorder="1" applyAlignment="1">
      <alignment horizontal="right"/>
    </xf>
    <xf numFmtId="8" fontId="21" fillId="0" borderId="0" xfId="0" applyNumberFormat="1" applyFont="1" applyFill="1" applyBorder="1" applyAlignment="1" applyProtection="1">
      <alignment horizontal="center"/>
      <protection/>
    </xf>
    <xf numFmtId="8" fontId="21" fillId="0" borderId="0" xfId="0" applyNumberFormat="1" applyFont="1" applyFill="1" applyBorder="1" applyAlignment="1" applyProtection="1">
      <alignment horizontal="left"/>
      <protection/>
    </xf>
    <xf numFmtId="0" fontId="44" fillId="33" borderId="0" xfId="0" applyFont="1" applyFill="1" applyBorder="1" applyAlignment="1">
      <alignment/>
    </xf>
    <xf numFmtId="0" fontId="44" fillId="33" borderId="0" xfId="0" applyFont="1" applyFill="1" applyBorder="1" applyAlignment="1">
      <alignment horizontal="center" vertical="center" wrapText="1"/>
    </xf>
    <xf numFmtId="0" fontId="21" fillId="33" borderId="0" xfId="0" applyFont="1" applyFill="1" applyBorder="1" applyAlignment="1">
      <alignment horizontal="center" vertical="top" wrapText="1"/>
    </xf>
    <xf numFmtId="0" fontId="21" fillId="33" borderId="11" xfId="0" applyFont="1" applyFill="1" applyBorder="1" applyAlignment="1">
      <alignment horizontal="center" vertical="top" wrapText="1"/>
    </xf>
  </cellXfs>
  <cellStyles count="53">
    <cellStyle name="Normal" xfId="0"/>
    <cellStyle name="RowLevel_0" xfId="1"/>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Style 1" xfId="62"/>
    <cellStyle name="Title" xfId="63"/>
    <cellStyle name="Total" xfId="64"/>
    <cellStyle name="Warning Text" xfId="65"/>
  </cellStyles>
  <dxfs count="37">
    <dxf>
      <font>
        <color rgb="FFFF0000"/>
      </font>
      <fill>
        <patternFill patternType="none">
          <bgColor indexed="6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FF0000"/>
      </font>
    </dxf>
    <dxf>
      <fill>
        <patternFill>
          <bgColor rgb="FFFFC000"/>
        </patternFill>
      </fill>
    </dxf>
    <dxf>
      <font>
        <b/>
        <i val="0"/>
      </font>
      <fill>
        <patternFill patternType="gray0625">
          <bgColor theme="0"/>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b/>
        <i/>
      </font>
      <fill>
        <patternFill patternType="gray0625">
          <bgColor indexed="65"/>
        </patternFill>
      </fill>
    </dxf>
    <dxf>
      <font>
        <color rgb="FF9C0006"/>
      </font>
      <fill>
        <patternFill>
          <bgColor rgb="FFFFC7CE"/>
        </patternFill>
      </fill>
    </dxf>
    <dxf>
      <font>
        <color rgb="FFFF0000"/>
      </font>
    </dxf>
    <dxf>
      <font>
        <b/>
        <i val="0"/>
      </font>
      <fill>
        <patternFill patternType="gray0625">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2</xdr:row>
      <xdr:rowOff>219075</xdr:rowOff>
    </xdr:from>
    <xdr:to>
      <xdr:col>15</xdr:col>
      <xdr:colOff>600075</xdr:colOff>
      <xdr:row>2</xdr:row>
      <xdr:rowOff>219075</xdr:rowOff>
    </xdr:to>
    <xdr:sp>
      <xdr:nvSpPr>
        <xdr:cNvPr id="1" name="Line 2"/>
        <xdr:cNvSpPr>
          <a:spLocks/>
        </xdr:cNvSpPr>
      </xdr:nvSpPr>
      <xdr:spPr>
        <a:xfrm>
          <a:off x="6438900" y="7048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xdr:row>
      <xdr:rowOff>247650</xdr:rowOff>
    </xdr:from>
    <xdr:to>
      <xdr:col>16</xdr:col>
      <xdr:colOff>0</xdr:colOff>
      <xdr:row>5</xdr:row>
      <xdr:rowOff>0</xdr:rowOff>
    </xdr:to>
    <xdr:sp>
      <xdr:nvSpPr>
        <xdr:cNvPr id="2" name="Line 3"/>
        <xdr:cNvSpPr>
          <a:spLocks/>
        </xdr:cNvSpPr>
      </xdr:nvSpPr>
      <xdr:spPr>
        <a:xfrm>
          <a:off x="5114925" y="1257300"/>
          <a:ext cx="2000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0</xdr:row>
      <xdr:rowOff>19050</xdr:rowOff>
    </xdr:from>
    <xdr:to>
      <xdr:col>8</xdr:col>
      <xdr:colOff>19050</xdr:colOff>
      <xdr:row>1</xdr:row>
      <xdr:rowOff>171450</xdr:rowOff>
    </xdr:to>
    <xdr:pic>
      <xdr:nvPicPr>
        <xdr:cNvPr id="3" name="Picture 10"/>
        <xdr:cNvPicPr preferRelativeResize="1">
          <a:picLocks noChangeAspect="1"/>
        </xdr:cNvPicPr>
      </xdr:nvPicPr>
      <xdr:blipFill>
        <a:blip r:embed="rId1"/>
        <a:stretch>
          <a:fillRect/>
        </a:stretch>
      </xdr:blipFill>
      <xdr:spPr>
        <a:xfrm>
          <a:off x="352425" y="19050"/>
          <a:ext cx="1409700" cy="409575"/>
        </a:xfrm>
        <a:prstGeom prst="rect">
          <a:avLst/>
        </a:prstGeom>
        <a:noFill/>
        <a:ln w="9525" cmpd="sng">
          <a:noFill/>
        </a:ln>
      </xdr:spPr>
    </xdr:pic>
    <xdr:clientData/>
  </xdr:twoCellAnchor>
  <xdr:twoCellAnchor>
    <xdr:from>
      <xdr:col>10</xdr:col>
      <xdr:colOff>466725</xdr:colOff>
      <xdr:row>31</xdr:row>
      <xdr:rowOff>9525</xdr:rowOff>
    </xdr:from>
    <xdr:to>
      <xdr:col>15</xdr:col>
      <xdr:colOff>352425</xdr:colOff>
      <xdr:row>32</xdr:row>
      <xdr:rowOff>152400</xdr:rowOff>
    </xdr:to>
    <xdr:sp>
      <xdr:nvSpPr>
        <xdr:cNvPr id="4" name="Left Brace 6"/>
        <xdr:cNvSpPr>
          <a:spLocks/>
        </xdr:cNvSpPr>
      </xdr:nvSpPr>
      <xdr:spPr>
        <a:xfrm rot="16200000">
          <a:off x="3619500" y="7972425"/>
          <a:ext cx="3162300" cy="209550"/>
        </a:xfrm>
        <a:prstGeom prst="leftBrace">
          <a:avLst>
            <a:gd name="adj" fmla="val -4930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32</xdr:row>
      <xdr:rowOff>133350</xdr:rowOff>
    </xdr:from>
    <xdr:to>
      <xdr:col>8</xdr:col>
      <xdr:colOff>400050</xdr:colOff>
      <xdr:row>35</xdr:row>
      <xdr:rowOff>171450</xdr:rowOff>
    </xdr:to>
    <xdr:sp>
      <xdr:nvSpPr>
        <xdr:cNvPr id="5" name="TextBox 8"/>
        <xdr:cNvSpPr txBox="1">
          <a:spLocks noChangeArrowheads="1"/>
        </xdr:cNvSpPr>
      </xdr:nvSpPr>
      <xdr:spPr>
        <a:xfrm>
          <a:off x="200025" y="8162925"/>
          <a:ext cx="1943100" cy="8191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Narrow"/>
              <a:ea typeface="Arial Narrow"/>
              <a:cs typeface="Arial Narrow"/>
            </a:rPr>
            <a:t>NOTE: If the amount due</a:t>
          </a:r>
          <a:r>
            <a:rPr lang="en-US" cap="none" sz="800" b="0" i="0" u="none" baseline="0">
              <a:solidFill>
                <a:srgbClr val="000000"/>
              </a:solidFill>
              <a:latin typeface="Arial Narrow"/>
              <a:ea typeface="Arial Narrow"/>
              <a:cs typeface="Arial Narrow"/>
            </a:rPr>
            <a:t> STA and amount due from Riders differ, please adjust the amount due in the STA calculation box or adjust rider(s) due amount. You may use the credit or due from last month  above to adjust fare due STA.</a:t>
          </a:r>
        </a:p>
      </xdr:txBody>
    </xdr:sp>
    <xdr:clientData/>
  </xdr:twoCellAnchor>
  <xdr:twoCellAnchor>
    <xdr:from>
      <xdr:col>8</xdr:col>
      <xdr:colOff>342900</xdr:colOff>
      <xdr:row>31</xdr:row>
      <xdr:rowOff>28575</xdr:rowOff>
    </xdr:from>
    <xdr:to>
      <xdr:col>10</xdr:col>
      <xdr:colOff>276225</xdr:colOff>
      <xdr:row>32</xdr:row>
      <xdr:rowOff>152400</xdr:rowOff>
    </xdr:to>
    <xdr:sp>
      <xdr:nvSpPr>
        <xdr:cNvPr id="6" name="Left Brace 15"/>
        <xdr:cNvSpPr>
          <a:spLocks/>
        </xdr:cNvSpPr>
      </xdr:nvSpPr>
      <xdr:spPr>
        <a:xfrm rot="16200000">
          <a:off x="2085975" y="7991475"/>
          <a:ext cx="1343025" cy="190500"/>
        </a:xfrm>
        <a:prstGeom prst="leftBrace">
          <a:avLst>
            <a:gd name="adj" fmla="val -4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2</xdr:row>
      <xdr:rowOff>219075</xdr:rowOff>
    </xdr:from>
    <xdr:to>
      <xdr:col>15</xdr:col>
      <xdr:colOff>600075</xdr:colOff>
      <xdr:row>2</xdr:row>
      <xdr:rowOff>219075</xdr:rowOff>
    </xdr:to>
    <xdr:sp>
      <xdr:nvSpPr>
        <xdr:cNvPr id="1" name="Line 2"/>
        <xdr:cNvSpPr>
          <a:spLocks/>
        </xdr:cNvSpPr>
      </xdr:nvSpPr>
      <xdr:spPr>
        <a:xfrm>
          <a:off x="6353175" y="7048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xdr:row>
      <xdr:rowOff>247650</xdr:rowOff>
    </xdr:from>
    <xdr:to>
      <xdr:col>16</xdr:col>
      <xdr:colOff>0</xdr:colOff>
      <xdr:row>5</xdr:row>
      <xdr:rowOff>0</xdr:rowOff>
    </xdr:to>
    <xdr:sp>
      <xdr:nvSpPr>
        <xdr:cNvPr id="2" name="Line 3"/>
        <xdr:cNvSpPr>
          <a:spLocks/>
        </xdr:cNvSpPr>
      </xdr:nvSpPr>
      <xdr:spPr>
        <a:xfrm>
          <a:off x="5076825" y="1257300"/>
          <a:ext cx="1952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0</xdr:row>
      <xdr:rowOff>19050</xdr:rowOff>
    </xdr:from>
    <xdr:to>
      <xdr:col>7</xdr:col>
      <xdr:colOff>19050</xdr:colOff>
      <xdr:row>1</xdr:row>
      <xdr:rowOff>85725</xdr:rowOff>
    </xdr:to>
    <xdr:pic>
      <xdr:nvPicPr>
        <xdr:cNvPr id="3" name="Picture 10"/>
        <xdr:cNvPicPr preferRelativeResize="1">
          <a:picLocks noChangeAspect="1"/>
        </xdr:cNvPicPr>
      </xdr:nvPicPr>
      <xdr:blipFill>
        <a:blip r:embed="rId1"/>
        <a:stretch>
          <a:fillRect/>
        </a:stretch>
      </xdr:blipFill>
      <xdr:spPr>
        <a:xfrm>
          <a:off x="381000" y="19050"/>
          <a:ext cx="1095375" cy="323850"/>
        </a:xfrm>
        <a:prstGeom prst="rect">
          <a:avLst/>
        </a:prstGeom>
        <a:noFill/>
        <a:ln w="9525" cmpd="sng">
          <a:noFill/>
        </a:ln>
      </xdr:spPr>
    </xdr:pic>
    <xdr:clientData/>
  </xdr:twoCellAnchor>
  <xdr:twoCellAnchor>
    <xdr:from>
      <xdr:col>13</xdr:col>
      <xdr:colOff>457200</xdr:colOff>
      <xdr:row>39</xdr:row>
      <xdr:rowOff>400050</xdr:rowOff>
    </xdr:from>
    <xdr:to>
      <xdr:col>15</xdr:col>
      <xdr:colOff>466725</xdr:colOff>
      <xdr:row>39</xdr:row>
      <xdr:rowOff>400050</xdr:rowOff>
    </xdr:to>
    <xdr:sp>
      <xdr:nvSpPr>
        <xdr:cNvPr id="4" name="Straight Connector 19"/>
        <xdr:cNvSpPr>
          <a:spLocks/>
        </xdr:cNvSpPr>
      </xdr:nvSpPr>
      <xdr:spPr>
        <a:xfrm>
          <a:off x="5514975" y="10629900"/>
          <a:ext cx="1295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85725</xdr:colOff>
      <xdr:row>31</xdr:row>
      <xdr:rowOff>161925</xdr:rowOff>
    </xdr:from>
    <xdr:to>
      <xdr:col>14</xdr:col>
      <xdr:colOff>457200</xdr:colOff>
      <xdr:row>31</xdr:row>
      <xdr:rowOff>171450</xdr:rowOff>
    </xdr:to>
    <xdr:sp>
      <xdr:nvSpPr>
        <xdr:cNvPr id="5" name="Straight Arrow Connector 2"/>
        <xdr:cNvSpPr>
          <a:spLocks/>
        </xdr:cNvSpPr>
      </xdr:nvSpPr>
      <xdr:spPr>
        <a:xfrm flipV="1">
          <a:off x="3848100" y="8048625"/>
          <a:ext cx="231457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66675</xdr:rowOff>
    </xdr:from>
    <xdr:to>
      <xdr:col>12</xdr:col>
      <xdr:colOff>285750</xdr:colOff>
      <xdr:row>1</xdr:row>
      <xdr:rowOff>161925</xdr:rowOff>
    </xdr:to>
    <xdr:pic>
      <xdr:nvPicPr>
        <xdr:cNvPr id="1" name="Picture 3"/>
        <xdr:cNvPicPr preferRelativeResize="1">
          <a:picLocks noChangeAspect="1"/>
        </xdr:cNvPicPr>
      </xdr:nvPicPr>
      <xdr:blipFill>
        <a:blip r:embed="rId1"/>
        <a:stretch>
          <a:fillRect/>
        </a:stretch>
      </xdr:blipFill>
      <xdr:spPr>
        <a:xfrm>
          <a:off x="4295775" y="66675"/>
          <a:ext cx="14573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T135"/>
  <sheetViews>
    <sheetView showGridLines="0" tabSelected="1" zoomScalePageLayoutView="0" workbookViewId="0" topLeftCell="A1">
      <selection activeCell="J4" sqref="J4"/>
    </sheetView>
  </sheetViews>
  <sheetFormatPr defaultColWidth="9.140625" defaultRowHeight="12.75"/>
  <cols>
    <col min="1" max="1" width="1.28515625" style="1" customWidth="1"/>
    <col min="2" max="2" width="2.00390625" style="1" customWidth="1"/>
    <col min="3" max="3" width="2.28125" style="1" customWidth="1"/>
    <col min="4" max="4" width="2.8515625" style="1" customWidth="1"/>
    <col min="5" max="6" width="4.7109375" style="1" customWidth="1"/>
    <col min="7" max="7" width="4.00390625" style="1" customWidth="1"/>
    <col min="8" max="8" width="4.28125" style="1" customWidth="1"/>
    <col min="9" max="9" width="9.28125" style="1" customWidth="1"/>
    <col min="10" max="10" width="11.8515625" style="1" customWidth="1"/>
    <col min="11" max="13" width="9.7109375" style="1" customWidth="1"/>
    <col min="14" max="14" width="10.28125" style="1" customWidth="1"/>
    <col min="15" max="15" width="9.7109375" style="1" customWidth="1"/>
    <col min="16" max="16" width="10.28125" style="1" customWidth="1"/>
    <col min="17" max="17" width="50.421875" style="258" customWidth="1"/>
    <col min="18" max="19" width="9.140625" style="271" customWidth="1"/>
    <col min="20" max="20" width="9.140625" style="264" customWidth="1"/>
    <col min="21" max="16384" width="9.140625" style="1" customWidth="1"/>
  </cols>
  <sheetData>
    <row r="1" spans="2:20" ht="20.25" customHeight="1">
      <c r="B1" s="401"/>
      <c r="C1" s="402"/>
      <c r="D1" s="402"/>
      <c r="E1" s="402"/>
      <c r="F1" s="402"/>
      <c r="G1" s="402"/>
      <c r="H1" s="402"/>
      <c r="I1" s="402"/>
      <c r="J1" s="403" t="s">
        <v>34</v>
      </c>
      <c r="K1" s="403"/>
      <c r="L1" s="403"/>
      <c r="M1" s="404"/>
      <c r="N1" s="402"/>
      <c r="O1" s="402"/>
      <c r="P1" s="405"/>
      <c r="R1" s="259">
        <v>50</v>
      </c>
      <c r="S1" s="260">
        <v>305</v>
      </c>
      <c r="T1" s="261">
        <v>5</v>
      </c>
    </row>
    <row r="2" spans="2:20" ht="18" customHeight="1">
      <c r="B2" s="3"/>
      <c r="C2" s="204"/>
      <c r="D2" s="204"/>
      <c r="E2" s="204"/>
      <c r="F2" s="204"/>
      <c r="G2" s="204"/>
      <c r="H2" s="204"/>
      <c r="I2" s="204"/>
      <c r="J2" s="205"/>
      <c r="K2" s="205"/>
      <c r="L2" s="205"/>
      <c r="M2" s="220"/>
      <c r="N2" s="204"/>
      <c r="O2" s="204"/>
      <c r="P2" s="221"/>
      <c r="R2" s="259"/>
      <c r="S2" s="260"/>
      <c r="T2" s="261"/>
    </row>
    <row r="3" spans="2:20" ht="17.25" customHeight="1">
      <c r="B3" s="3"/>
      <c r="C3" s="205"/>
      <c r="D3" s="222"/>
      <c r="E3" s="222"/>
      <c r="F3" s="222"/>
      <c r="G3" s="222"/>
      <c r="H3" s="222"/>
      <c r="I3" s="417" t="s">
        <v>54</v>
      </c>
      <c r="J3" s="417"/>
      <c r="K3" s="220"/>
      <c r="L3" s="220"/>
      <c r="M3" s="220"/>
      <c r="N3" s="205"/>
      <c r="O3" s="223" t="s">
        <v>36</v>
      </c>
      <c r="P3" s="224"/>
      <c r="R3" s="259">
        <v>426</v>
      </c>
      <c r="S3" s="260">
        <v>342</v>
      </c>
      <c r="T3" s="261" t="s">
        <v>26</v>
      </c>
    </row>
    <row r="4" spans="2:20" ht="24" customHeight="1">
      <c r="B4" s="3"/>
      <c r="C4" s="285" t="s">
        <v>56</v>
      </c>
      <c r="D4" s="286"/>
      <c r="E4" s="286"/>
      <c r="F4" s="286"/>
      <c r="G4" s="286"/>
      <c r="H4" s="200">
        <v>5</v>
      </c>
      <c r="I4" s="199" t="s">
        <v>55</v>
      </c>
      <c r="J4" s="200"/>
      <c r="K4" s="201"/>
      <c r="L4" s="202"/>
      <c r="M4" s="225"/>
      <c r="N4" s="223"/>
      <c r="O4" s="226"/>
      <c r="P4" s="227"/>
      <c r="Q4" s="258">
        <f>Q5*21</f>
        <v>0</v>
      </c>
      <c r="R4" s="259">
        <v>533</v>
      </c>
      <c r="S4" s="260">
        <v>380</v>
      </c>
      <c r="T4" s="261" t="s">
        <v>23</v>
      </c>
    </row>
    <row r="5" spans="2:20" ht="20.25" customHeight="1">
      <c r="B5" s="3"/>
      <c r="C5" s="304" t="s">
        <v>45</v>
      </c>
      <c r="D5" s="305"/>
      <c r="E5" s="305"/>
      <c r="F5" s="305"/>
      <c r="G5" s="305"/>
      <c r="H5" s="305"/>
      <c r="I5" s="306"/>
      <c r="J5" s="203">
        <f>IF($J$4="","",(VLOOKUP(Q$4,R$1:S$46,2)))</f>
      </c>
      <c r="K5" s="204"/>
      <c r="L5" s="205"/>
      <c r="M5" s="228" t="s">
        <v>3</v>
      </c>
      <c r="N5" s="313"/>
      <c r="O5" s="313"/>
      <c r="P5" s="314"/>
      <c r="Q5" s="262">
        <f>IF($H$4=T4,(J4*19)/21,IF(H4=T1,(J4*21/21),IF(H4=T3,(J4*16.69/21),IF(H4=T5,(J4*30/21),IF(H4=T6,(J4*25.01/21),IF(H4=T7,(J4*13/21)))))))</f>
        <v>0</v>
      </c>
      <c r="R5" s="259">
        <v>635</v>
      </c>
      <c r="S5" s="260">
        <v>416</v>
      </c>
      <c r="T5" s="261" t="s">
        <v>27</v>
      </c>
    </row>
    <row r="6" spans="2:20" ht="20.25" customHeight="1">
      <c r="B6" s="3"/>
      <c r="C6" s="287" t="s">
        <v>57</v>
      </c>
      <c r="D6" s="315"/>
      <c r="E6" s="315"/>
      <c r="F6" s="315"/>
      <c r="G6" s="315"/>
      <c r="H6" s="315"/>
      <c r="I6" s="316"/>
      <c r="J6" s="206"/>
      <c r="K6" s="207"/>
      <c r="L6" s="208"/>
      <c r="M6" s="229"/>
      <c r="N6" s="229"/>
      <c r="O6" s="229"/>
      <c r="P6" s="230"/>
      <c r="Q6" s="262" t="e">
        <f>IF(H5=T5,(J5*19)/21,IF(H5=T2,(J5*21/21),IF(H5=T4,(J5*16.69/21),IF(H5=T6,(J5*30/21),IF(H5=T7,(J5*25.01/21),IF(H5=T8,(J5*13/21)))))))</f>
        <v>#VALUE!</v>
      </c>
      <c r="R6" s="259">
        <v>741.1</v>
      </c>
      <c r="S6" s="260">
        <v>454</v>
      </c>
      <c r="T6" s="261" t="s">
        <v>28</v>
      </c>
    </row>
    <row r="7" spans="2:20" ht="20.25" customHeight="1">
      <c r="B7" s="3"/>
      <c r="C7" s="287" t="s">
        <v>62</v>
      </c>
      <c r="D7" s="288"/>
      <c r="E7" s="288"/>
      <c r="F7" s="288"/>
      <c r="G7" s="288"/>
      <c r="H7" s="288"/>
      <c r="I7" s="289"/>
      <c r="J7" s="209"/>
      <c r="K7" s="210"/>
      <c r="L7" s="211" t="s">
        <v>5</v>
      </c>
      <c r="M7" s="290"/>
      <c r="N7" s="291"/>
      <c r="O7" s="291"/>
      <c r="P7" s="292"/>
      <c r="Q7" s="263" t="e">
        <f>IF($Q$8="","",(VLOOKUP(Q$8,R$1:S$46,2)))</f>
        <v>#VALUE!</v>
      </c>
      <c r="R7" s="259">
        <v>850.3</v>
      </c>
      <c r="S7" s="260">
        <v>490</v>
      </c>
      <c r="T7" s="261" t="s">
        <v>29</v>
      </c>
    </row>
    <row r="8" spans="2:19" ht="20.25" customHeight="1">
      <c r="B8" s="3"/>
      <c r="C8" s="299" t="s">
        <v>7</v>
      </c>
      <c r="D8" s="300"/>
      <c r="E8" s="300"/>
      <c r="F8" s="300"/>
      <c r="G8" s="300"/>
      <c r="H8" s="300"/>
      <c r="I8" s="301"/>
      <c r="J8" s="212">
        <f>IF(J4="",0,(SUM(J5+J6-J7)))</f>
        <v>0</v>
      </c>
      <c r="K8" s="213"/>
      <c r="L8" s="214"/>
      <c r="M8" s="293"/>
      <c r="N8" s="294"/>
      <c r="O8" s="294"/>
      <c r="P8" s="295"/>
      <c r="Q8" s="263" t="e">
        <f>Q6*21</f>
        <v>#VALUE!</v>
      </c>
      <c r="R8" s="259">
        <v>952</v>
      </c>
      <c r="S8" s="260">
        <v>528</v>
      </c>
    </row>
    <row r="9" spans="2:20" s="15" customFormat="1" ht="20.25" customHeight="1">
      <c r="B9" s="14"/>
      <c r="C9" s="287" t="s">
        <v>44</v>
      </c>
      <c r="D9" s="288"/>
      <c r="E9" s="288"/>
      <c r="F9" s="288"/>
      <c r="G9" s="288"/>
      <c r="H9" s="288"/>
      <c r="I9" s="289"/>
      <c r="J9" s="215"/>
      <c r="K9" s="302"/>
      <c r="L9" s="303"/>
      <c r="M9" s="293"/>
      <c r="N9" s="294"/>
      <c r="O9" s="294"/>
      <c r="P9" s="295"/>
      <c r="Q9" s="265"/>
      <c r="R9" s="259">
        <v>1062</v>
      </c>
      <c r="S9" s="260">
        <v>565</v>
      </c>
      <c r="T9" s="264"/>
    </row>
    <row r="10" spans="2:19" ht="20.25" customHeight="1">
      <c r="B10" s="16"/>
      <c r="C10" s="287" t="s">
        <v>48</v>
      </c>
      <c r="D10" s="288"/>
      <c r="E10" s="288"/>
      <c r="F10" s="288"/>
      <c r="G10" s="288"/>
      <c r="H10" s="288"/>
      <c r="I10" s="289"/>
      <c r="J10" s="216">
        <f>IF(J4="",0,(J8-J9))</f>
        <v>0</v>
      </c>
      <c r="K10" s="204"/>
      <c r="L10" s="204"/>
      <c r="M10" s="293"/>
      <c r="N10" s="294"/>
      <c r="O10" s="294"/>
      <c r="P10" s="295"/>
      <c r="Q10" s="265"/>
      <c r="R10" s="259">
        <v>1159.1</v>
      </c>
      <c r="S10" s="260">
        <v>602</v>
      </c>
    </row>
    <row r="11" spans="2:19" ht="23.25" customHeight="1">
      <c r="B11" s="3"/>
      <c r="C11" s="322" t="s">
        <v>46</v>
      </c>
      <c r="D11" s="322"/>
      <c r="E11" s="322"/>
      <c r="F11" s="323"/>
      <c r="G11" s="217"/>
      <c r="H11" s="317" t="s">
        <v>1</v>
      </c>
      <c r="I11" s="318"/>
      <c r="J11" s="218">
        <f>IF(G11="","",(J10/G11))</f>
      </c>
      <c r="K11" s="219" t="s">
        <v>6</v>
      </c>
      <c r="L11" s="204"/>
      <c r="M11" s="296"/>
      <c r="N11" s="297"/>
      <c r="O11" s="297"/>
      <c r="P11" s="298"/>
      <c r="R11" s="259">
        <v>1273.1</v>
      </c>
      <c r="S11" s="260">
        <v>640</v>
      </c>
    </row>
    <row r="12" spans="2:19" ht="12" customHeight="1">
      <c r="B12" s="3"/>
      <c r="C12" s="2"/>
      <c r="D12" s="18"/>
      <c r="E12" s="18"/>
      <c r="F12" s="18"/>
      <c r="G12" s="19"/>
      <c r="H12" s="19"/>
      <c r="I12" s="20"/>
      <c r="J12" s="20"/>
      <c r="K12" s="2"/>
      <c r="L12" s="119"/>
      <c r="M12" s="124"/>
      <c r="N12" s="124"/>
      <c r="O12" s="124"/>
      <c r="P12" s="125"/>
      <c r="Q12" s="265"/>
      <c r="R12" s="259">
        <v>1369.4</v>
      </c>
      <c r="S12" s="260">
        <v>677</v>
      </c>
    </row>
    <row r="13" spans="2:20" s="21" customFormat="1" ht="14.25" customHeight="1">
      <c r="B13" s="319" t="s">
        <v>53</v>
      </c>
      <c r="C13" s="320"/>
      <c r="D13" s="320"/>
      <c r="E13" s="320"/>
      <c r="F13" s="320"/>
      <c r="G13" s="320"/>
      <c r="H13" s="320"/>
      <c r="I13" s="320"/>
      <c r="J13" s="320"/>
      <c r="K13" s="320"/>
      <c r="L13" s="320"/>
      <c r="M13" s="320"/>
      <c r="N13" s="320"/>
      <c r="O13" s="320"/>
      <c r="P13" s="321"/>
      <c r="Q13" s="266"/>
      <c r="R13" s="259">
        <v>1482.1</v>
      </c>
      <c r="S13" s="260">
        <v>715</v>
      </c>
      <c r="T13" s="264"/>
    </row>
    <row r="14" spans="2:19" ht="15.75" customHeight="1">
      <c r="B14" s="324"/>
      <c r="C14" s="325"/>
      <c r="D14" s="325"/>
      <c r="E14" s="325"/>
      <c r="F14" s="325"/>
      <c r="G14" s="231"/>
      <c r="H14" s="231"/>
      <c r="I14" s="231"/>
      <c r="J14" s="232"/>
      <c r="K14" s="233"/>
      <c r="L14" s="234" t="s">
        <v>8</v>
      </c>
      <c r="M14" s="235" t="s">
        <v>9</v>
      </c>
      <c r="N14" s="235" t="s">
        <v>10</v>
      </c>
      <c r="O14" s="234" t="s">
        <v>35</v>
      </c>
      <c r="P14" s="233"/>
      <c r="Q14" s="267"/>
      <c r="R14" s="259">
        <v>1596.1</v>
      </c>
      <c r="S14" s="260">
        <v>752</v>
      </c>
    </row>
    <row r="15" spans="2:19" ht="50.25" customHeight="1">
      <c r="B15" s="326" t="s">
        <v>2</v>
      </c>
      <c r="C15" s="326"/>
      <c r="D15" s="326"/>
      <c r="E15" s="326"/>
      <c r="F15" s="326"/>
      <c r="G15" s="326"/>
      <c r="H15" s="326"/>
      <c r="I15" s="326"/>
      <c r="J15" s="236" t="s">
        <v>0</v>
      </c>
      <c r="K15" s="237" t="s">
        <v>37</v>
      </c>
      <c r="L15" s="238" t="s">
        <v>64</v>
      </c>
      <c r="M15" s="238" t="s">
        <v>65</v>
      </c>
      <c r="N15" s="239" t="s">
        <v>61</v>
      </c>
      <c r="O15" s="238" t="s">
        <v>66</v>
      </c>
      <c r="P15" s="240" t="s">
        <v>52</v>
      </c>
      <c r="Q15" s="267"/>
      <c r="R15" s="259">
        <v>1691.1</v>
      </c>
      <c r="S15" s="260">
        <v>789</v>
      </c>
    </row>
    <row r="16" spans="2:19" ht="21" customHeight="1">
      <c r="B16" s="276"/>
      <c r="C16" s="276"/>
      <c r="D16" s="276"/>
      <c r="E16" s="276"/>
      <c r="F16" s="276"/>
      <c r="G16" s="276"/>
      <c r="H16" s="276"/>
      <c r="I16" s="276"/>
      <c r="J16" s="274"/>
      <c r="K16" s="241"/>
      <c r="L16" s="242"/>
      <c r="M16" s="242"/>
      <c r="N16" s="242"/>
      <c r="O16" s="242"/>
      <c r="P16" s="243">
        <f aca="true" t="shared" si="0" ref="P16:P30">SUM(L16:O16)</f>
        <v>0</v>
      </c>
      <c r="R16" s="259">
        <v>1805.1</v>
      </c>
      <c r="S16" s="260">
        <v>826</v>
      </c>
    </row>
    <row r="17" spans="2:19" ht="19.5" customHeight="1">
      <c r="B17" s="276"/>
      <c r="C17" s="276"/>
      <c r="D17" s="276"/>
      <c r="E17" s="276"/>
      <c r="F17" s="276"/>
      <c r="G17" s="276"/>
      <c r="H17" s="276"/>
      <c r="I17" s="276"/>
      <c r="J17" s="274"/>
      <c r="K17" s="241"/>
      <c r="L17" s="242"/>
      <c r="M17" s="242"/>
      <c r="N17" s="242"/>
      <c r="O17" s="242"/>
      <c r="P17" s="243">
        <f>SUM(L17:O17)</f>
        <v>0</v>
      </c>
      <c r="R17" s="259">
        <v>1900.1</v>
      </c>
      <c r="S17" s="260">
        <v>863</v>
      </c>
    </row>
    <row r="18" spans="2:19" ht="19.5" customHeight="1">
      <c r="B18" s="276"/>
      <c r="C18" s="276"/>
      <c r="D18" s="276"/>
      <c r="E18" s="276"/>
      <c r="F18" s="276"/>
      <c r="G18" s="276"/>
      <c r="H18" s="276"/>
      <c r="I18" s="276"/>
      <c r="J18" s="274"/>
      <c r="K18" s="241"/>
      <c r="L18" s="242"/>
      <c r="M18" s="242"/>
      <c r="N18" s="242"/>
      <c r="O18" s="242"/>
      <c r="P18" s="243">
        <f t="shared" si="0"/>
        <v>0</v>
      </c>
      <c r="R18" s="259">
        <v>2014</v>
      </c>
      <c r="S18" s="260">
        <v>900</v>
      </c>
    </row>
    <row r="19" spans="2:19" ht="19.5" customHeight="1">
      <c r="B19" s="276"/>
      <c r="C19" s="276"/>
      <c r="D19" s="276"/>
      <c r="E19" s="276"/>
      <c r="F19" s="276"/>
      <c r="G19" s="276"/>
      <c r="H19" s="276"/>
      <c r="I19" s="276"/>
      <c r="J19" s="274"/>
      <c r="K19" s="241"/>
      <c r="L19" s="242"/>
      <c r="M19" s="242"/>
      <c r="N19" s="242"/>
      <c r="O19" s="242"/>
      <c r="P19" s="243">
        <f t="shared" si="0"/>
        <v>0</v>
      </c>
      <c r="R19" s="259">
        <v>2100.1</v>
      </c>
      <c r="S19" s="260">
        <v>938</v>
      </c>
    </row>
    <row r="20" spans="2:19" ht="19.5" customHeight="1">
      <c r="B20" s="276"/>
      <c r="C20" s="276"/>
      <c r="D20" s="276"/>
      <c r="E20" s="276"/>
      <c r="F20" s="276"/>
      <c r="G20" s="276"/>
      <c r="H20" s="276"/>
      <c r="I20" s="276"/>
      <c r="J20" s="274"/>
      <c r="K20" s="241"/>
      <c r="L20" s="242"/>
      <c r="M20" s="242"/>
      <c r="N20" s="242"/>
      <c r="O20" s="242"/>
      <c r="P20" s="243">
        <f t="shared" si="0"/>
        <v>0</v>
      </c>
      <c r="R20" s="259">
        <v>2205.1</v>
      </c>
      <c r="S20" s="260">
        <v>975</v>
      </c>
    </row>
    <row r="21" spans="2:19" ht="19.5" customHeight="1">
      <c r="B21" s="276"/>
      <c r="C21" s="276"/>
      <c r="D21" s="276"/>
      <c r="E21" s="276"/>
      <c r="F21" s="276"/>
      <c r="G21" s="276"/>
      <c r="H21" s="276"/>
      <c r="I21" s="276"/>
      <c r="J21" s="274"/>
      <c r="K21" s="241"/>
      <c r="L21" s="242"/>
      <c r="M21" s="242"/>
      <c r="N21" s="242"/>
      <c r="O21" s="242"/>
      <c r="P21" s="243">
        <f t="shared" si="0"/>
        <v>0</v>
      </c>
      <c r="R21" s="259">
        <v>2331</v>
      </c>
      <c r="S21" s="260">
        <v>1012</v>
      </c>
    </row>
    <row r="22" spans="2:19" ht="19.5" customHeight="1">
      <c r="B22" s="276"/>
      <c r="C22" s="276"/>
      <c r="D22" s="276"/>
      <c r="E22" s="276"/>
      <c r="F22" s="276"/>
      <c r="G22" s="276"/>
      <c r="H22" s="276"/>
      <c r="I22" s="276"/>
      <c r="J22" s="274"/>
      <c r="K22" s="241"/>
      <c r="L22" s="242"/>
      <c r="M22" s="242"/>
      <c r="N22" s="242"/>
      <c r="O22" s="242"/>
      <c r="P22" s="243">
        <f t="shared" si="0"/>
        <v>0</v>
      </c>
      <c r="R22" s="259">
        <v>2432</v>
      </c>
      <c r="S22" s="260">
        <v>1050</v>
      </c>
    </row>
    <row r="23" spans="2:19" ht="19.5" customHeight="1">
      <c r="B23" s="276"/>
      <c r="C23" s="276"/>
      <c r="D23" s="276"/>
      <c r="E23" s="276"/>
      <c r="F23" s="276"/>
      <c r="G23" s="276"/>
      <c r="H23" s="276"/>
      <c r="I23" s="276"/>
      <c r="J23" s="274"/>
      <c r="K23" s="241"/>
      <c r="L23" s="242"/>
      <c r="M23" s="242"/>
      <c r="N23" s="242"/>
      <c r="O23" s="242"/>
      <c r="P23" s="243">
        <f t="shared" si="0"/>
        <v>0</v>
      </c>
      <c r="R23" s="259">
        <v>2546.1</v>
      </c>
      <c r="S23" s="260">
        <v>1087</v>
      </c>
    </row>
    <row r="24" spans="2:19" ht="19.5" customHeight="1">
      <c r="B24" s="276"/>
      <c r="C24" s="276"/>
      <c r="D24" s="276"/>
      <c r="E24" s="276"/>
      <c r="F24" s="276"/>
      <c r="G24" s="276"/>
      <c r="H24" s="276"/>
      <c r="I24" s="276"/>
      <c r="J24" s="274"/>
      <c r="K24" s="241"/>
      <c r="L24" s="242"/>
      <c r="M24" s="242"/>
      <c r="N24" s="242"/>
      <c r="O24" s="242"/>
      <c r="P24" s="243">
        <f t="shared" si="0"/>
        <v>0</v>
      </c>
      <c r="R24" s="259">
        <v>2641</v>
      </c>
      <c r="S24" s="260">
        <v>1124</v>
      </c>
    </row>
    <row r="25" spans="2:19" ht="19.5" customHeight="1">
      <c r="B25" s="276"/>
      <c r="C25" s="276"/>
      <c r="D25" s="276"/>
      <c r="E25" s="276"/>
      <c r="F25" s="276"/>
      <c r="G25" s="276"/>
      <c r="H25" s="276"/>
      <c r="I25" s="276"/>
      <c r="J25" s="274"/>
      <c r="K25" s="241"/>
      <c r="L25" s="242"/>
      <c r="M25" s="242"/>
      <c r="N25" s="242"/>
      <c r="O25" s="242"/>
      <c r="P25" s="243">
        <f t="shared" si="0"/>
        <v>0</v>
      </c>
      <c r="R25" s="259">
        <v>2750</v>
      </c>
      <c r="S25" s="260">
        <v>1162</v>
      </c>
    </row>
    <row r="26" spans="2:19" ht="19.5" customHeight="1">
      <c r="B26" s="276"/>
      <c r="C26" s="276"/>
      <c r="D26" s="276"/>
      <c r="E26" s="276"/>
      <c r="F26" s="276"/>
      <c r="G26" s="276"/>
      <c r="H26" s="276"/>
      <c r="I26" s="276"/>
      <c r="J26" s="274"/>
      <c r="K26" s="241"/>
      <c r="L26" s="242"/>
      <c r="M26" s="242"/>
      <c r="N26" s="242"/>
      <c r="O26" s="242"/>
      <c r="P26" s="243">
        <f t="shared" si="0"/>
        <v>0</v>
      </c>
      <c r="R26" s="259">
        <v>2856</v>
      </c>
      <c r="S26" s="260">
        <v>1199</v>
      </c>
    </row>
    <row r="27" spans="2:19" ht="19.5" customHeight="1">
      <c r="B27" s="276"/>
      <c r="C27" s="276"/>
      <c r="D27" s="276"/>
      <c r="E27" s="276"/>
      <c r="F27" s="276"/>
      <c r="G27" s="276"/>
      <c r="H27" s="276"/>
      <c r="I27" s="276"/>
      <c r="J27" s="274"/>
      <c r="K27" s="241"/>
      <c r="L27" s="242"/>
      <c r="M27" s="242"/>
      <c r="N27" s="242"/>
      <c r="O27" s="242"/>
      <c r="P27" s="243">
        <f t="shared" si="0"/>
        <v>0</v>
      </c>
      <c r="R27" s="259">
        <v>2960.9</v>
      </c>
      <c r="S27" s="260">
        <v>1236</v>
      </c>
    </row>
    <row r="28" spans="2:19" ht="18.75" customHeight="1">
      <c r="B28" s="276"/>
      <c r="C28" s="276"/>
      <c r="D28" s="276"/>
      <c r="E28" s="276"/>
      <c r="F28" s="276"/>
      <c r="G28" s="276"/>
      <c r="H28" s="276"/>
      <c r="I28" s="276"/>
      <c r="J28" s="274"/>
      <c r="K28" s="241"/>
      <c r="L28" s="242"/>
      <c r="M28" s="242"/>
      <c r="N28" s="242"/>
      <c r="O28" s="242"/>
      <c r="P28" s="243">
        <f t="shared" si="0"/>
        <v>0</v>
      </c>
      <c r="R28" s="259">
        <v>3065</v>
      </c>
      <c r="S28" s="260">
        <v>1273</v>
      </c>
    </row>
    <row r="29" spans="2:19" ht="18.75" customHeight="1">
      <c r="B29" s="277"/>
      <c r="C29" s="278"/>
      <c r="D29" s="278"/>
      <c r="E29" s="278"/>
      <c r="F29" s="278"/>
      <c r="G29" s="278"/>
      <c r="H29" s="278"/>
      <c r="I29" s="279"/>
      <c r="J29" s="274"/>
      <c r="K29" s="241"/>
      <c r="L29" s="242"/>
      <c r="M29" s="242"/>
      <c r="N29" s="242"/>
      <c r="O29" s="242"/>
      <c r="P29" s="243">
        <f t="shared" si="0"/>
        <v>0</v>
      </c>
      <c r="R29" s="259">
        <v>3170.9</v>
      </c>
      <c r="S29" s="260">
        <v>1311</v>
      </c>
    </row>
    <row r="30" spans="2:19" ht="18.75" customHeight="1" thickBot="1">
      <c r="B30" s="280"/>
      <c r="C30" s="281"/>
      <c r="D30" s="281"/>
      <c r="E30" s="281"/>
      <c r="F30" s="281"/>
      <c r="G30" s="281"/>
      <c r="H30" s="281"/>
      <c r="I30" s="282"/>
      <c r="J30" s="275"/>
      <c r="K30" s="244"/>
      <c r="L30" s="273"/>
      <c r="M30" s="272"/>
      <c r="N30" s="272"/>
      <c r="O30" s="272"/>
      <c r="P30" s="245">
        <f t="shared" si="0"/>
        <v>0</v>
      </c>
      <c r="R30" s="259">
        <v>3287</v>
      </c>
      <c r="S30" s="260">
        <v>1348</v>
      </c>
    </row>
    <row r="31" spans="2:19" ht="18.75" customHeight="1" thickTop="1">
      <c r="B31" s="309" t="s">
        <v>63</v>
      </c>
      <c r="C31" s="310"/>
      <c r="D31" s="310"/>
      <c r="E31" s="310"/>
      <c r="F31" s="310"/>
      <c r="G31" s="310"/>
      <c r="H31" s="310"/>
      <c r="I31" s="198">
        <f>J8</f>
        <v>0</v>
      </c>
      <c r="J31" s="190"/>
      <c r="K31" s="187">
        <f aca="true" t="shared" si="1" ref="K31:P31">SUM(K16:K30)</f>
        <v>0</v>
      </c>
      <c r="L31" s="186">
        <f t="shared" si="1"/>
        <v>0</v>
      </c>
      <c r="M31" s="186">
        <f t="shared" si="1"/>
        <v>0</v>
      </c>
      <c r="N31" s="186">
        <f t="shared" si="1"/>
        <v>0</v>
      </c>
      <c r="O31" s="186">
        <f t="shared" si="1"/>
        <v>0</v>
      </c>
      <c r="P31" s="188">
        <f t="shared" si="1"/>
        <v>0</v>
      </c>
      <c r="R31" s="259"/>
      <c r="S31" s="260"/>
    </row>
    <row r="32" spans="2:19" ht="5.25" customHeight="1">
      <c r="B32" s="283"/>
      <c r="C32" s="284"/>
      <c r="D32" s="284"/>
      <c r="E32" s="284"/>
      <c r="F32" s="284"/>
      <c r="G32" s="284"/>
      <c r="H32" s="284"/>
      <c r="I32" s="284"/>
      <c r="J32" s="284"/>
      <c r="K32" s="187"/>
      <c r="L32" s="312"/>
      <c r="M32" s="312"/>
      <c r="N32" s="312"/>
      <c r="O32" s="312"/>
      <c r="P32" s="189"/>
      <c r="R32" s="259">
        <v>3496</v>
      </c>
      <c r="S32" s="260">
        <v>1422</v>
      </c>
    </row>
    <row r="33" spans="2:19" ht="26.25" customHeight="1">
      <c r="B33" s="3"/>
      <c r="J33" s="418">
        <f>K31-I31</f>
        <v>0</v>
      </c>
      <c r="K33" s="2"/>
      <c r="N33" s="419">
        <f>P31-K31</f>
        <v>0</v>
      </c>
      <c r="P33" s="141"/>
      <c r="Q33" s="268"/>
      <c r="R33" s="259">
        <v>3610</v>
      </c>
      <c r="S33" s="260">
        <v>1460</v>
      </c>
    </row>
    <row r="34" spans="2:19" ht="18.75" customHeight="1">
      <c r="B34" s="3"/>
      <c r="I34" s="421" t="s">
        <v>87</v>
      </c>
      <c r="J34" s="421"/>
      <c r="K34" s="421"/>
      <c r="M34" s="421" t="s">
        <v>88</v>
      </c>
      <c r="N34" s="421"/>
      <c r="O34" s="420"/>
      <c r="P34" s="185"/>
      <c r="R34" s="259">
        <v>3705</v>
      </c>
      <c r="S34" s="260">
        <v>1497</v>
      </c>
    </row>
    <row r="35" spans="2:20" s="22" customFormat="1" ht="16.5" customHeight="1">
      <c r="B35" s="307"/>
      <c r="C35" s="308"/>
      <c r="D35" s="308"/>
      <c r="E35" s="308"/>
      <c r="F35" s="308"/>
      <c r="G35" s="308"/>
      <c r="H35" s="308"/>
      <c r="I35" s="421"/>
      <c r="J35" s="421"/>
      <c r="K35" s="421"/>
      <c r="L35" s="420"/>
      <c r="M35" s="421"/>
      <c r="N35" s="421"/>
      <c r="O35" s="420"/>
      <c r="P35" s="185"/>
      <c r="Q35" s="258"/>
      <c r="R35" s="259">
        <v>3819</v>
      </c>
      <c r="S35" s="260">
        <v>1534</v>
      </c>
      <c r="T35" s="264"/>
    </row>
    <row r="36" spans="2:19" ht="18" customHeight="1">
      <c r="B36" s="307"/>
      <c r="C36" s="308"/>
      <c r="D36" s="308"/>
      <c r="E36" s="308"/>
      <c r="F36" s="308"/>
      <c r="G36" s="308"/>
      <c r="H36" s="308"/>
      <c r="I36" s="191"/>
      <c r="K36" s="195"/>
      <c r="L36" s="195"/>
      <c r="M36" s="195"/>
      <c r="O36" s="120"/>
      <c r="P36" s="311"/>
      <c r="Q36" s="269"/>
      <c r="R36" s="259">
        <v>3914</v>
      </c>
      <c r="S36" s="260">
        <v>1572</v>
      </c>
    </row>
    <row r="37" spans="2:19" ht="18" customHeight="1">
      <c r="B37" s="196" t="s">
        <v>43</v>
      </c>
      <c r="C37" s="197"/>
      <c r="D37" s="197"/>
      <c r="E37" s="197"/>
      <c r="F37" s="197"/>
      <c r="G37" s="197"/>
      <c r="H37" s="197"/>
      <c r="I37" s="197"/>
      <c r="J37" s="197"/>
      <c r="K37" s="197"/>
      <c r="L37" s="197"/>
      <c r="M37" s="197"/>
      <c r="O37" s="132"/>
      <c r="P37" s="311"/>
      <c r="R37" s="259">
        <v>4028</v>
      </c>
      <c r="S37" s="260">
        <v>1609</v>
      </c>
    </row>
    <row r="38" spans="2:19" ht="36" customHeight="1">
      <c r="B38" s="192" t="s">
        <v>4</v>
      </c>
      <c r="C38" s="193"/>
      <c r="D38" s="193"/>
      <c r="E38" s="193"/>
      <c r="F38" s="193"/>
      <c r="G38" s="193"/>
      <c r="H38" s="193"/>
      <c r="I38" s="193"/>
      <c r="J38" s="194" t="s">
        <v>39</v>
      </c>
      <c r="K38" s="160"/>
      <c r="L38" s="160"/>
      <c r="M38" s="248"/>
      <c r="N38" s="422" t="s">
        <v>67</v>
      </c>
      <c r="O38" s="422"/>
      <c r="P38" s="423"/>
      <c r="R38" s="259">
        <v>4446</v>
      </c>
      <c r="S38" s="260">
        <v>1758</v>
      </c>
    </row>
    <row r="39" spans="2:19" ht="20.25" customHeight="1">
      <c r="B39" s="192"/>
      <c r="C39" s="193"/>
      <c r="D39" s="193"/>
      <c r="E39" s="193"/>
      <c r="F39" s="193"/>
      <c r="G39" s="193"/>
      <c r="H39" s="193"/>
      <c r="I39" s="193"/>
      <c r="J39" s="194"/>
      <c r="K39" s="160"/>
      <c r="L39" s="160"/>
      <c r="M39" s="162"/>
      <c r="N39" s="247"/>
      <c r="O39" s="249">
        <f>O31</f>
        <v>0</v>
      </c>
      <c r="P39" s="246"/>
      <c r="R39" s="259">
        <v>4864</v>
      </c>
      <c r="S39" s="260">
        <v>1870</v>
      </c>
    </row>
    <row r="40" spans="2:18" ht="18" customHeight="1">
      <c r="B40" s="416"/>
      <c r="C40" s="406"/>
      <c r="D40" s="407"/>
      <c r="E40" s="407"/>
      <c r="F40" s="406"/>
      <c r="G40" s="408"/>
      <c r="H40" s="408"/>
      <c r="I40" s="408"/>
      <c r="J40" s="409" t="s">
        <v>40</v>
      </c>
      <c r="K40" s="410"/>
      <c r="L40" s="411"/>
      <c r="M40" s="412"/>
      <c r="N40" s="413"/>
      <c r="O40" s="414"/>
      <c r="P40" s="415"/>
      <c r="Q40" s="270"/>
      <c r="R40" s="259">
        <v>4830</v>
      </c>
    </row>
    <row r="41" spans="3:17" ht="12.75">
      <c r="C41" s="76"/>
      <c r="D41" s="76"/>
      <c r="E41" s="76"/>
      <c r="F41" s="76"/>
      <c r="G41" s="76"/>
      <c r="H41" s="76"/>
      <c r="I41" s="76"/>
      <c r="J41" s="76"/>
      <c r="K41" s="76"/>
      <c r="L41" s="76"/>
      <c r="M41" s="76"/>
      <c r="N41" s="76"/>
      <c r="O41" s="76"/>
      <c r="P41" s="76"/>
      <c r="Q41" s="270"/>
    </row>
    <row r="42" spans="2:20" s="24" customFormat="1" ht="12.75">
      <c r="B42" s="1"/>
      <c r="C42" s="76"/>
      <c r="D42" s="76"/>
      <c r="E42" s="76"/>
      <c r="F42" s="76"/>
      <c r="G42" s="76"/>
      <c r="H42" s="76"/>
      <c r="I42" s="76"/>
      <c r="J42" s="76"/>
      <c r="K42" s="76"/>
      <c r="L42" s="76"/>
      <c r="M42" s="76"/>
      <c r="N42" s="76"/>
      <c r="O42" s="76"/>
      <c r="P42" s="76"/>
      <c r="Q42" s="270"/>
      <c r="R42" s="271"/>
      <c r="S42" s="271"/>
      <c r="T42" s="264"/>
    </row>
    <row r="43" spans="3:20" s="24" customFormat="1" ht="12.75">
      <c r="C43" s="76"/>
      <c r="D43" s="76"/>
      <c r="E43" s="76"/>
      <c r="F43" s="76"/>
      <c r="G43" s="76"/>
      <c r="H43" s="76"/>
      <c r="I43" s="76"/>
      <c r="J43" s="76"/>
      <c r="K43" s="76"/>
      <c r="L43" s="76"/>
      <c r="M43" s="76"/>
      <c r="N43" s="76"/>
      <c r="O43" s="76"/>
      <c r="P43" s="76"/>
      <c r="Q43" s="270"/>
      <c r="R43" s="271"/>
      <c r="S43" s="271"/>
      <c r="T43" s="264"/>
    </row>
    <row r="44" spans="3:20" s="24" customFormat="1" ht="12.75">
      <c r="C44" s="76"/>
      <c r="D44" s="76"/>
      <c r="E44" s="76"/>
      <c r="F44" s="76"/>
      <c r="G44" s="76"/>
      <c r="H44" s="76"/>
      <c r="I44" s="76"/>
      <c r="J44" s="76"/>
      <c r="K44" s="76"/>
      <c r="L44" s="76"/>
      <c r="M44" s="76"/>
      <c r="N44" s="76"/>
      <c r="O44" s="76"/>
      <c r="P44" s="76"/>
      <c r="Q44" s="258"/>
      <c r="R44" s="271"/>
      <c r="S44" s="271"/>
      <c r="T44" s="264"/>
    </row>
    <row r="45" spans="12:20" s="24" customFormat="1" ht="9.75">
      <c r="L45" s="25"/>
      <c r="M45" s="25"/>
      <c r="N45" s="26"/>
      <c r="O45" s="26"/>
      <c r="Q45" s="258"/>
      <c r="R45" s="271"/>
      <c r="S45" s="271"/>
      <c r="T45" s="264"/>
    </row>
    <row r="46" spans="12:20" s="24" customFormat="1" ht="9.75">
      <c r="L46" s="25"/>
      <c r="M46" s="25"/>
      <c r="N46" s="26"/>
      <c r="O46" s="26"/>
      <c r="Q46" s="258"/>
      <c r="R46" s="271"/>
      <c r="S46" s="271"/>
      <c r="T46" s="264"/>
    </row>
    <row r="47" spans="12:20" s="24" customFormat="1" ht="9.75">
      <c r="L47" s="25"/>
      <c r="M47" s="25"/>
      <c r="N47" s="26"/>
      <c r="O47" s="26"/>
      <c r="Q47" s="258"/>
      <c r="R47" s="271"/>
      <c r="S47" s="271"/>
      <c r="T47" s="264"/>
    </row>
    <row r="48" spans="12:20" s="24" customFormat="1" ht="9.75">
      <c r="L48" s="25"/>
      <c r="M48" s="25"/>
      <c r="N48" s="26"/>
      <c r="O48" s="26"/>
      <c r="Q48" s="258"/>
      <c r="R48" s="271"/>
      <c r="S48" s="271"/>
      <c r="T48" s="264"/>
    </row>
    <row r="49" spans="12:20" s="24" customFormat="1" ht="9.75">
      <c r="L49" s="25"/>
      <c r="M49" s="25"/>
      <c r="N49" s="26"/>
      <c r="O49" s="26"/>
      <c r="Q49" s="258"/>
      <c r="R49" s="271"/>
      <c r="S49" s="271"/>
      <c r="T49" s="264"/>
    </row>
    <row r="50" spans="12:20" s="24" customFormat="1" ht="9.75">
      <c r="L50" s="25"/>
      <c r="M50" s="25"/>
      <c r="N50" s="26"/>
      <c r="O50" s="26"/>
      <c r="Q50" s="258"/>
      <c r="R50" s="271"/>
      <c r="S50" s="271"/>
      <c r="T50" s="264"/>
    </row>
    <row r="51" spans="12:20" s="24" customFormat="1" ht="9.75">
      <c r="L51" s="25"/>
      <c r="M51" s="25"/>
      <c r="N51" s="26"/>
      <c r="O51" s="26"/>
      <c r="Q51" s="258"/>
      <c r="R51" s="271"/>
      <c r="S51" s="271"/>
      <c r="T51" s="264"/>
    </row>
    <row r="52" spans="12:20" s="24" customFormat="1" ht="9.75">
      <c r="L52" s="25"/>
      <c r="M52" s="25"/>
      <c r="N52" s="26"/>
      <c r="O52" s="26"/>
      <c r="Q52" s="258"/>
      <c r="R52" s="271"/>
      <c r="S52" s="271"/>
      <c r="T52" s="264"/>
    </row>
    <row r="53" spans="12:20" s="24" customFormat="1" ht="9.75">
      <c r="L53" s="25"/>
      <c r="M53" s="25"/>
      <c r="N53" s="26"/>
      <c r="O53" s="26"/>
      <c r="Q53" s="258"/>
      <c r="R53" s="271"/>
      <c r="S53" s="271"/>
      <c r="T53" s="264"/>
    </row>
    <row r="54" spans="12:20" s="24" customFormat="1" ht="9.75">
      <c r="L54" s="25"/>
      <c r="M54" s="25"/>
      <c r="N54" s="26"/>
      <c r="O54" s="26"/>
      <c r="Q54" s="258"/>
      <c r="R54" s="271"/>
      <c r="S54" s="271"/>
      <c r="T54" s="264"/>
    </row>
    <row r="55" spans="12:20" s="24" customFormat="1" ht="9.75">
      <c r="L55" s="25"/>
      <c r="M55" s="25"/>
      <c r="N55" s="26"/>
      <c r="O55" s="26"/>
      <c r="Q55" s="258"/>
      <c r="R55" s="271"/>
      <c r="S55" s="271"/>
      <c r="T55" s="264"/>
    </row>
    <row r="56" spans="12:20" s="24" customFormat="1" ht="9.75">
      <c r="L56" s="25"/>
      <c r="M56" s="25"/>
      <c r="N56" s="26"/>
      <c r="O56" s="26"/>
      <c r="Q56" s="258"/>
      <c r="R56" s="271"/>
      <c r="S56" s="271"/>
      <c r="T56" s="264"/>
    </row>
    <row r="57" spans="12:20" s="24" customFormat="1" ht="9.75">
      <c r="L57" s="25"/>
      <c r="M57" s="25"/>
      <c r="N57" s="26"/>
      <c r="O57" s="26"/>
      <c r="Q57" s="258"/>
      <c r="R57" s="271"/>
      <c r="S57" s="271"/>
      <c r="T57" s="264"/>
    </row>
    <row r="58" spans="12:20" s="24" customFormat="1" ht="9.75">
      <c r="L58" s="25"/>
      <c r="M58" s="25"/>
      <c r="N58" s="26"/>
      <c r="O58" s="26"/>
      <c r="Q58" s="258"/>
      <c r="R58" s="271"/>
      <c r="S58" s="271"/>
      <c r="T58" s="264"/>
    </row>
    <row r="59" spans="12:20" s="24" customFormat="1" ht="9.75">
      <c r="L59" s="25"/>
      <c r="M59" s="25"/>
      <c r="N59" s="26"/>
      <c r="O59" s="26"/>
      <c r="Q59" s="258"/>
      <c r="R59" s="271"/>
      <c r="S59" s="271"/>
      <c r="T59" s="264"/>
    </row>
    <row r="60" spans="12:20" s="24" customFormat="1" ht="9.75">
      <c r="L60" s="25"/>
      <c r="M60" s="25"/>
      <c r="N60" s="26"/>
      <c r="O60" s="26"/>
      <c r="Q60" s="258"/>
      <c r="R60" s="271"/>
      <c r="S60" s="271"/>
      <c r="T60" s="264"/>
    </row>
    <row r="61" spans="12:20" s="24" customFormat="1" ht="9.75">
      <c r="L61" s="25"/>
      <c r="M61" s="25"/>
      <c r="N61" s="26"/>
      <c r="O61" s="26"/>
      <c r="Q61" s="258"/>
      <c r="R61" s="271"/>
      <c r="S61" s="271"/>
      <c r="T61" s="264"/>
    </row>
    <row r="62" spans="12:20" s="24" customFormat="1" ht="9.75">
      <c r="L62" s="25"/>
      <c r="M62" s="25"/>
      <c r="N62" s="26"/>
      <c r="O62" s="26"/>
      <c r="Q62" s="258"/>
      <c r="R62" s="271"/>
      <c r="S62" s="271"/>
      <c r="T62" s="264"/>
    </row>
    <row r="63" spans="12:20" s="24" customFormat="1" ht="9.75">
      <c r="L63" s="25"/>
      <c r="M63" s="25"/>
      <c r="N63" s="26"/>
      <c r="O63" s="26"/>
      <c r="Q63" s="258"/>
      <c r="R63" s="271"/>
      <c r="S63" s="271"/>
      <c r="T63" s="264"/>
    </row>
    <row r="64" spans="12:20" s="24" customFormat="1" ht="9.75">
      <c r="L64" s="25"/>
      <c r="M64" s="25"/>
      <c r="N64" s="26"/>
      <c r="O64" s="26"/>
      <c r="Q64" s="258"/>
      <c r="R64" s="271"/>
      <c r="S64" s="271"/>
      <c r="T64" s="264"/>
    </row>
    <row r="65" spans="12:20" s="24" customFormat="1" ht="9.75">
      <c r="L65" s="25"/>
      <c r="M65" s="25"/>
      <c r="N65" s="26"/>
      <c r="O65" s="26"/>
      <c r="Q65" s="258"/>
      <c r="R65" s="271"/>
      <c r="S65" s="271"/>
      <c r="T65" s="264"/>
    </row>
    <row r="66" spans="12:20" s="24" customFormat="1" ht="9.75">
      <c r="L66" s="25"/>
      <c r="M66" s="25"/>
      <c r="N66" s="26"/>
      <c r="O66" s="26"/>
      <c r="Q66" s="258"/>
      <c r="R66" s="271"/>
      <c r="S66" s="271"/>
      <c r="T66" s="264"/>
    </row>
    <row r="67" spans="12:20" s="24" customFormat="1" ht="9.75">
      <c r="L67" s="25"/>
      <c r="M67" s="25"/>
      <c r="N67" s="26"/>
      <c r="O67" s="26"/>
      <c r="Q67" s="258"/>
      <c r="R67" s="271"/>
      <c r="S67" s="271"/>
      <c r="T67" s="264"/>
    </row>
    <row r="68" spans="12:20" s="24" customFormat="1" ht="9.75">
      <c r="L68" s="25"/>
      <c r="M68" s="25"/>
      <c r="N68" s="26"/>
      <c r="O68" s="26"/>
      <c r="Q68" s="258"/>
      <c r="R68" s="271"/>
      <c r="S68" s="271"/>
      <c r="T68" s="264"/>
    </row>
    <row r="69" spans="12:20" s="24" customFormat="1" ht="9.75">
      <c r="L69" s="25"/>
      <c r="M69" s="25"/>
      <c r="N69" s="26"/>
      <c r="O69" s="26"/>
      <c r="Q69" s="258"/>
      <c r="R69" s="271"/>
      <c r="S69" s="271"/>
      <c r="T69" s="264"/>
    </row>
    <row r="70" spans="12:20" s="24" customFormat="1" ht="9.75">
      <c r="L70" s="25"/>
      <c r="M70" s="25"/>
      <c r="N70" s="26"/>
      <c r="O70" s="26"/>
      <c r="Q70" s="258"/>
      <c r="R70" s="271"/>
      <c r="S70" s="271"/>
      <c r="T70" s="264"/>
    </row>
    <row r="71" spans="12:20" s="24" customFormat="1" ht="9.75">
      <c r="L71" s="25"/>
      <c r="M71" s="25"/>
      <c r="N71" s="26"/>
      <c r="O71" s="26"/>
      <c r="Q71" s="258"/>
      <c r="R71" s="271"/>
      <c r="S71" s="271"/>
      <c r="T71" s="264"/>
    </row>
    <row r="72" spans="12:20" s="24" customFormat="1" ht="9.75">
      <c r="L72" s="25"/>
      <c r="M72" s="25"/>
      <c r="N72" s="26"/>
      <c r="O72" s="26"/>
      <c r="Q72" s="258"/>
      <c r="R72" s="271"/>
      <c r="S72" s="271"/>
      <c r="T72" s="264"/>
    </row>
    <row r="73" spans="12:20" s="24" customFormat="1" ht="9.75">
      <c r="L73" s="25"/>
      <c r="M73" s="25"/>
      <c r="N73" s="26"/>
      <c r="O73" s="26"/>
      <c r="Q73" s="258"/>
      <c r="R73" s="271"/>
      <c r="S73" s="271"/>
      <c r="T73" s="264"/>
    </row>
    <row r="74" spans="12:20" s="24" customFormat="1" ht="9.75">
      <c r="L74" s="25"/>
      <c r="M74" s="25"/>
      <c r="N74" s="26"/>
      <c r="O74" s="26"/>
      <c r="Q74" s="258"/>
      <c r="R74" s="271"/>
      <c r="S74" s="271"/>
      <c r="T74" s="264"/>
    </row>
    <row r="75" spans="12:20" s="24" customFormat="1" ht="9.75">
      <c r="L75" s="25"/>
      <c r="M75" s="25"/>
      <c r="N75" s="26"/>
      <c r="O75" s="26"/>
      <c r="Q75" s="258"/>
      <c r="R75" s="271"/>
      <c r="S75" s="271"/>
      <c r="T75" s="264"/>
    </row>
    <row r="76" spans="12:20" s="24" customFormat="1" ht="9.75">
      <c r="L76" s="25"/>
      <c r="M76" s="25"/>
      <c r="N76" s="26"/>
      <c r="O76" s="26"/>
      <c r="Q76" s="258"/>
      <c r="R76" s="271"/>
      <c r="S76" s="271"/>
      <c r="T76" s="264"/>
    </row>
    <row r="77" spans="12:20" s="24" customFormat="1" ht="9.75">
      <c r="L77" s="25"/>
      <c r="M77" s="25"/>
      <c r="N77" s="26"/>
      <c r="O77" s="26"/>
      <c r="Q77" s="258"/>
      <c r="R77" s="271"/>
      <c r="S77" s="271"/>
      <c r="T77" s="264"/>
    </row>
    <row r="78" spans="12:20" s="24" customFormat="1" ht="9.75">
      <c r="L78" s="25"/>
      <c r="M78" s="25"/>
      <c r="N78" s="26"/>
      <c r="O78" s="26"/>
      <c r="Q78" s="258"/>
      <c r="R78" s="271"/>
      <c r="S78" s="271"/>
      <c r="T78" s="264"/>
    </row>
    <row r="79" spans="12:20" s="24" customFormat="1" ht="9.75">
      <c r="L79" s="25"/>
      <c r="M79" s="25"/>
      <c r="N79" s="26"/>
      <c r="O79" s="26"/>
      <c r="Q79" s="258"/>
      <c r="R79" s="271"/>
      <c r="S79" s="271"/>
      <c r="T79" s="264"/>
    </row>
    <row r="80" spans="12:20" s="24" customFormat="1" ht="9.75">
      <c r="L80" s="25"/>
      <c r="M80" s="25"/>
      <c r="N80" s="26"/>
      <c r="O80" s="26"/>
      <c r="Q80" s="258"/>
      <c r="R80" s="271"/>
      <c r="S80" s="271"/>
      <c r="T80" s="264"/>
    </row>
    <row r="81" spans="12:20" s="24" customFormat="1" ht="9.75">
      <c r="L81" s="25"/>
      <c r="M81" s="25"/>
      <c r="N81" s="26"/>
      <c r="O81" s="26"/>
      <c r="Q81" s="258"/>
      <c r="R81" s="271"/>
      <c r="S81" s="271"/>
      <c r="T81" s="264"/>
    </row>
    <row r="82" spans="12:20" s="24" customFormat="1" ht="9.75">
      <c r="L82" s="25"/>
      <c r="M82" s="25"/>
      <c r="N82" s="26"/>
      <c r="O82" s="26"/>
      <c r="Q82" s="258"/>
      <c r="R82" s="271"/>
      <c r="S82" s="271"/>
      <c r="T82" s="264"/>
    </row>
    <row r="83" spans="12:20" s="24" customFormat="1" ht="9.75">
      <c r="L83" s="25"/>
      <c r="M83" s="25"/>
      <c r="N83" s="26"/>
      <c r="O83" s="26"/>
      <c r="Q83" s="258"/>
      <c r="R83" s="271"/>
      <c r="S83" s="271"/>
      <c r="T83" s="264"/>
    </row>
    <row r="84" spans="12:20" s="24" customFormat="1" ht="9.75">
      <c r="L84" s="25"/>
      <c r="M84" s="25"/>
      <c r="N84" s="26"/>
      <c r="O84" s="26"/>
      <c r="Q84" s="258"/>
      <c r="R84" s="271"/>
      <c r="S84" s="271"/>
      <c r="T84" s="264"/>
    </row>
    <row r="85" spans="12:20" s="24" customFormat="1" ht="9.75">
      <c r="L85" s="25"/>
      <c r="M85" s="25"/>
      <c r="N85" s="26"/>
      <c r="O85" s="26"/>
      <c r="Q85" s="258"/>
      <c r="R85" s="271"/>
      <c r="S85" s="271"/>
      <c r="T85" s="264"/>
    </row>
    <row r="86" spans="2:16" ht="12.75">
      <c r="B86" s="24"/>
      <c r="C86" s="24"/>
      <c r="D86" s="24"/>
      <c r="E86" s="24"/>
      <c r="F86" s="24"/>
      <c r="G86" s="24"/>
      <c r="H86" s="24"/>
      <c r="I86" s="24"/>
      <c r="J86" s="24"/>
      <c r="K86" s="24"/>
      <c r="L86" s="24"/>
      <c r="M86" s="24"/>
      <c r="N86" s="24"/>
      <c r="O86" s="24"/>
      <c r="P86" s="24"/>
    </row>
    <row r="92" ht="12.75">
      <c r="L92" s="34"/>
    </row>
    <row r="93" ht="12.75">
      <c r="L93" s="34"/>
    </row>
    <row r="94" ht="12.75">
      <c r="L94" s="34"/>
    </row>
    <row r="95" ht="12.75">
      <c r="L95" s="34"/>
    </row>
    <row r="96" ht="12.75">
      <c r="L96" s="34"/>
    </row>
    <row r="97" ht="12.75">
      <c r="L97" s="34"/>
    </row>
    <row r="98" ht="12.75">
      <c r="L98" s="34"/>
    </row>
    <row r="99" ht="12.75">
      <c r="L99" s="34"/>
    </row>
    <row r="100" ht="12.75">
      <c r="L100" s="34"/>
    </row>
    <row r="101" ht="12.75">
      <c r="L101" s="34"/>
    </row>
    <row r="102" ht="12.75">
      <c r="L102" s="34"/>
    </row>
    <row r="103" ht="12.75">
      <c r="L103" s="34"/>
    </row>
    <row r="104" ht="12.75">
      <c r="L104" s="34"/>
    </row>
    <row r="105" ht="12.75">
      <c r="L105" s="34"/>
    </row>
    <row r="106" ht="12.75">
      <c r="L106" s="34"/>
    </row>
    <row r="107" ht="12.75">
      <c r="L107" s="34"/>
    </row>
    <row r="108" ht="12.75">
      <c r="L108" s="34"/>
    </row>
    <row r="109" ht="12.75">
      <c r="L109" s="34"/>
    </row>
    <row r="110" ht="12.75">
      <c r="L110" s="34"/>
    </row>
    <row r="111" ht="12.75">
      <c r="L111" s="34"/>
    </row>
    <row r="112" ht="12.75">
      <c r="L112" s="34"/>
    </row>
    <row r="113" ht="12.75">
      <c r="L113" s="34"/>
    </row>
    <row r="114" ht="12.75">
      <c r="L114" s="34"/>
    </row>
    <row r="115" ht="12.75">
      <c r="L115" s="34"/>
    </row>
    <row r="116" ht="12.75">
      <c r="L116" s="34"/>
    </row>
    <row r="117" ht="12.75">
      <c r="L117" s="34"/>
    </row>
    <row r="118" ht="12.75">
      <c r="L118" s="34"/>
    </row>
    <row r="119" ht="12.75">
      <c r="L119" s="34"/>
    </row>
    <row r="120" ht="12.75">
      <c r="L120" s="34"/>
    </row>
    <row r="121" ht="12.75">
      <c r="L121" s="34"/>
    </row>
    <row r="122" ht="12.75">
      <c r="L122" s="34"/>
    </row>
    <row r="123" ht="12.75">
      <c r="L123" s="34"/>
    </row>
    <row r="124" ht="12.75">
      <c r="L124" s="34"/>
    </row>
    <row r="125" ht="12.75">
      <c r="L125" s="34"/>
    </row>
    <row r="126" ht="12.75">
      <c r="L126" s="34"/>
    </row>
    <row r="127" ht="12.75">
      <c r="L127" s="34"/>
    </row>
    <row r="128" ht="12.75">
      <c r="L128" s="34"/>
    </row>
    <row r="129" ht="12.75">
      <c r="L129" s="34"/>
    </row>
    <row r="130" ht="12.75">
      <c r="L130" s="34"/>
    </row>
    <row r="131" ht="12.75">
      <c r="L131" s="34"/>
    </row>
    <row r="132" ht="12.75">
      <c r="L132" s="34"/>
    </row>
    <row r="133" ht="12.75">
      <c r="L133" s="34"/>
    </row>
    <row r="134" ht="12.75">
      <c r="L134" s="34"/>
    </row>
    <row r="135" spans="6:12" ht="12.75">
      <c r="F135" s="27"/>
      <c r="G135" s="23"/>
      <c r="H135" s="129"/>
      <c r="I135" s="129"/>
      <c r="J135" s="129"/>
      <c r="L135" s="34"/>
    </row>
  </sheetData>
  <sheetProtection sheet="1"/>
  <protectedRanges>
    <protectedRange sqref="P4" name="Van"/>
  </protectedRanges>
  <mergeCells count="42">
    <mergeCell ref="M34:N35"/>
    <mergeCell ref="I34:K35"/>
    <mergeCell ref="B36:H36"/>
    <mergeCell ref="B14:F14"/>
    <mergeCell ref="B15:I15"/>
    <mergeCell ref="B16:I16"/>
    <mergeCell ref="N40:P40"/>
    <mergeCell ref="B35:H35"/>
    <mergeCell ref="B31:H31"/>
    <mergeCell ref="B19:I19"/>
    <mergeCell ref="N38:P38"/>
    <mergeCell ref="P36:P37"/>
    <mergeCell ref="B25:I25"/>
    <mergeCell ref="B26:I26"/>
    <mergeCell ref="B27:I27"/>
    <mergeCell ref="L32:O32"/>
    <mergeCell ref="I3:J3"/>
    <mergeCell ref="J1:L1"/>
    <mergeCell ref="C7:I7"/>
    <mergeCell ref="M7:P11"/>
    <mergeCell ref="C8:I8"/>
    <mergeCell ref="C9:I9"/>
    <mergeCell ref="K9:L9"/>
    <mergeCell ref="C10:I10"/>
    <mergeCell ref="C5:I5"/>
    <mergeCell ref="N5:P5"/>
    <mergeCell ref="B32:J32"/>
    <mergeCell ref="B20:I20"/>
    <mergeCell ref="B21:I21"/>
    <mergeCell ref="B22:I22"/>
    <mergeCell ref="B23:I23"/>
    <mergeCell ref="C4:G4"/>
    <mergeCell ref="C6:I6"/>
    <mergeCell ref="H11:I11"/>
    <mergeCell ref="B13:P13"/>
    <mergeCell ref="C11:F11"/>
    <mergeCell ref="B24:I24"/>
    <mergeCell ref="B17:I17"/>
    <mergeCell ref="B18:I18"/>
    <mergeCell ref="B28:I28"/>
    <mergeCell ref="B29:I29"/>
    <mergeCell ref="B30:I30"/>
  </mergeCells>
  <conditionalFormatting sqref="P17">
    <cfRule type="cellIs" priority="2" dxfId="36" operator="lessThan" stopIfTrue="1">
      <formula>$K$17</formula>
    </cfRule>
  </conditionalFormatting>
  <conditionalFormatting sqref="P36:P37">
    <cfRule type="containsText" priority="4" dxfId="18" operator="containsText" stopIfTrue="1" text="alert">
      <formula>NOT(ISERROR(SEARCH("alert",P36)))</formula>
    </cfRule>
    <cfRule type="cellIs" priority="22" dxfId="17" operator="equal" stopIfTrue="1">
      <formula>"Alert"</formula>
    </cfRule>
  </conditionalFormatting>
  <conditionalFormatting sqref="P18">
    <cfRule type="cellIs" priority="18" dxfId="21" operator="lessThan" stopIfTrue="1">
      <formula>$K$18</formula>
    </cfRule>
    <cfRule type="cellIs" priority="21" dxfId="21" operator="lessThan" stopIfTrue="1">
      <formula>$K$18</formula>
    </cfRule>
  </conditionalFormatting>
  <conditionalFormatting sqref="P19">
    <cfRule type="cellIs" priority="17" dxfId="21" operator="lessThan" stopIfTrue="1">
      <formula>$K$19</formula>
    </cfRule>
  </conditionalFormatting>
  <conditionalFormatting sqref="P20">
    <cfRule type="cellIs" priority="16" dxfId="21" operator="lessThan" stopIfTrue="1">
      <formula>$K$20</formula>
    </cfRule>
  </conditionalFormatting>
  <conditionalFormatting sqref="P21">
    <cfRule type="cellIs" priority="15" dxfId="21" operator="lessThan" stopIfTrue="1">
      <formula>$K$21</formula>
    </cfRule>
  </conditionalFormatting>
  <conditionalFormatting sqref="P22">
    <cfRule type="cellIs" priority="14" dxfId="21" operator="lessThan" stopIfTrue="1">
      <formula>$K$22</formula>
    </cfRule>
  </conditionalFormatting>
  <conditionalFormatting sqref="P23">
    <cfRule type="cellIs" priority="13" dxfId="21" operator="lessThan" stopIfTrue="1">
      <formula>$K$23</formula>
    </cfRule>
  </conditionalFormatting>
  <conditionalFormatting sqref="P24">
    <cfRule type="cellIs" priority="12" dxfId="21" operator="lessThan" stopIfTrue="1">
      <formula>$K$24</formula>
    </cfRule>
  </conditionalFormatting>
  <conditionalFormatting sqref="P25">
    <cfRule type="cellIs" priority="11" dxfId="21" operator="lessThan" stopIfTrue="1">
      <formula>$K$25</formula>
    </cfRule>
  </conditionalFormatting>
  <conditionalFormatting sqref="P26">
    <cfRule type="cellIs" priority="10" dxfId="21" operator="lessThan" stopIfTrue="1">
      <formula>$K$26</formula>
    </cfRule>
  </conditionalFormatting>
  <conditionalFormatting sqref="P27">
    <cfRule type="cellIs" priority="9" dxfId="21" operator="lessThan" stopIfTrue="1">
      <formula>$K$27</formula>
    </cfRule>
  </conditionalFormatting>
  <conditionalFormatting sqref="P28">
    <cfRule type="cellIs" priority="8" dxfId="21" operator="lessThan" stopIfTrue="1">
      <formula>$K$28</formula>
    </cfRule>
  </conditionalFormatting>
  <conditionalFormatting sqref="P29:P30">
    <cfRule type="cellIs" priority="7" dxfId="21" operator="lessThan" stopIfTrue="1">
      <formula>$K$29</formula>
    </cfRule>
  </conditionalFormatting>
  <conditionalFormatting sqref="P16">
    <cfRule type="cellIs" priority="1" dxfId="20" operator="lessThan" stopIfTrue="1">
      <formula>$K$16</formula>
    </cfRule>
  </conditionalFormatting>
  <dataValidations count="1">
    <dataValidation type="list" allowBlank="1" showInputMessage="1" showErrorMessage="1" sqref="H4">
      <formula1>$T$1:$T$7</formula1>
    </dataValidation>
  </dataValidations>
  <printOptions horizontalCentered="1" verticalCentered="1"/>
  <pageMargins left="0" right="0" top="0" bottom="0.25" header="0" footer="0"/>
  <pageSetup horizontalDpi="600" verticalDpi="600" orientation="portrait" r:id="rId2"/>
  <headerFooter alignWithMargins="0">
    <oddFooter>&amp;L&amp;"Calibri,Regular"&amp;8Rev. 05-2015</oddFooter>
  </headerFooter>
  <ignoredErrors>
    <ignoredError sqref="O39 Q5" unlockedFormula="1"/>
    <ignoredError sqref="T3 T5:T7" numberStoredAsText="1"/>
    <ignoredError sqref="T4" twoDigitTextYear="1"/>
    <ignoredError sqref="P17" formulaRange="1"/>
    <ignoredError sqref="Q6:Q8" evalError="1"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1:T135"/>
  <sheetViews>
    <sheetView showGridLines="0" zoomScalePageLayoutView="0" workbookViewId="0" topLeftCell="A1">
      <selection activeCell="Q17" sqref="Q17"/>
    </sheetView>
  </sheetViews>
  <sheetFormatPr defaultColWidth="9.140625" defaultRowHeight="12.75"/>
  <cols>
    <col min="1" max="1" width="1.7109375" style="1" customWidth="1"/>
    <col min="2" max="2" width="2.00390625" style="1" customWidth="1"/>
    <col min="3" max="3" width="2.28125" style="1" customWidth="1"/>
    <col min="4" max="4" width="2.8515625" style="1" customWidth="1"/>
    <col min="5" max="5" width="5.28125" style="1" customWidth="1"/>
    <col min="6" max="6" width="5.00390625" style="1" customWidth="1"/>
    <col min="7" max="7" width="2.7109375" style="1" customWidth="1"/>
    <col min="8" max="8" width="4.28125" style="1" customWidth="1"/>
    <col min="9" max="9" width="9.28125" style="1" customWidth="1"/>
    <col min="10" max="10" width="11.28125" style="1" customWidth="1"/>
    <col min="11" max="14" width="9.7109375" style="1" customWidth="1"/>
    <col min="15" max="15" width="9.57421875" style="1" customWidth="1"/>
    <col min="16" max="16" width="10.28125" style="1" customWidth="1"/>
    <col min="17" max="17" width="50.421875" style="58" customWidth="1"/>
    <col min="18" max="19" width="9.140625" style="73" customWidth="1"/>
    <col min="20" max="20" width="9.140625" style="72" customWidth="1"/>
    <col min="21" max="16384" width="9.140625" style="1" customWidth="1"/>
  </cols>
  <sheetData>
    <row r="1" spans="2:20" ht="20.25" customHeight="1" thickTop="1">
      <c r="B1" s="148"/>
      <c r="C1" s="149"/>
      <c r="D1" s="149"/>
      <c r="E1" s="149"/>
      <c r="F1" s="149"/>
      <c r="G1" s="149"/>
      <c r="H1" s="149"/>
      <c r="I1" s="149"/>
      <c r="J1" s="327" t="s">
        <v>34</v>
      </c>
      <c r="K1" s="327"/>
      <c r="L1" s="327"/>
      <c r="M1" s="150"/>
      <c r="N1" s="149"/>
      <c r="O1" s="149"/>
      <c r="P1" s="151"/>
      <c r="R1" s="69">
        <v>50</v>
      </c>
      <c r="S1" s="70">
        <v>305</v>
      </c>
      <c r="T1" s="71">
        <v>5</v>
      </c>
    </row>
    <row r="2" spans="2:20" ht="18" customHeight="1">
      <c r="B2" s="3"/>
      <c r="C2" s="2"/>
      <c r="D2" s="2"/>
      <c r="E2" s="2"/>
      <c r="F2" s="2"/>
      <c r="G2" s="2"/>
      <c r="H2" s="2"/>
      <c r="I2" s="2"/>
      <c r="M2" s="147"/>
      <c r="N2" s="2"/>
      <c r="O2" s="2"/>
      <c r="P2" s="141"/>
      <c r="R2" s="69"/>
      <c r="S2" s="70"/>
      <c r="T2" s="71"/>
    </row>
    <row r="3" spans="2:20" ht="17.25" customHeight="1">
      <c r="B3" s="3"/>
      <c r="D3" s="142"/>
      <c r="E3" s="142"/>
      <c r="F3" s="142"/>
      <c r="G3" s="142"/>
      <c r="H3" s="142"/>
      <c r="I3" s="328" t="s">
        <v>54</v>
      </c>
      <c r="J3" s="328"/>
      <c r="K3" s="147"/>
      <c r="L3" s="147"/>
      <c r="M3" s="147"/>
      <c r="O3" s="4" t="s">
        <v>36</v>
      </c>
      <c r="P3" s="5"/>
      <c r="R3" s="69">
        <v>426</v>
      </c>
      <c r="S3" s="70">
        <v>342</v>
      </c>
      <c r="T3" s="71" t="s">
        <v>26</v>
      </c>
    </row>
    <row r="4" spans="2:20" ht="24" customHeight="1">
      <c r="B4" s="3"/>
      <c r="C4" s="329" t="s">
        <v>56</v>
      </c>
      <c r="D4" s="330"/>
      <c r="E4" s="330"/>
      <c r="F4" s="330"/>
      <c r="G4" s="330"/>
      <c r="H4" s="145" t="s">
        <v>26</v>
      </c>
      <c r="I4" s="144" t="s">
        <v>55</v>
      </c>
      <c r="J4" s="79">
        <v>50</v>
      </c>
      <c r="K4" s="146"/>
      <c r="L4" s="6"/>
      <c r="M4" s="7"/>
      <c r="N4" s="4"/>
      <c r="O4" s="30"/>
      <c r="P4" s="8"/>
      <c r="Q4" s="58">
        <f>Q5*21</f>
        <v>834.5</v>
      </c>
      <c r="R4" s="69">
        <v>533</v>
      </c>
      <c r="S4" s="70">
        <v>380</v>
      </c>
      <c r="T4" s="71" t="s">
        <v>23</v>
      </c>
    </row>
    <row r="5" spans="2:20" ht="20.25" customHeight="1">
      <c r="B5" s="3"/>
      <c r="C5" s="331" t="s">
        <v>45</v>
      </c>
      <c r="D5" s="332"/>
      <c r="E5" s="332"/>
      <c r="F5" s="332"/>
      <c r="G5" s="332"/>
      <c r="H5" s="332"/>
      <c r="I5" s="333"/>
      <c r="J5" s="143">
        <f>IF($J$4="","",(VLOOKUP(Q$4,R$1:S$46,2)))</f>
        <v>454</v>
      </c>
      <c r="K5" s="2"/>
      <c r="M5" s="9" t="s">
        <v>3</v>
      </c>
      <c r="N5" s="334"/>
      <c r="O5" s="334"/>
      <c r="P5" s="335"/>
      <c r="Q5" s="103">
        <f>IF(H4=T4,(J4*19)/21,IF(H4=T1,(J4*21/21),IF(H4=T3,(J4*16.69/21),IF(H4=T5,(J4*30/21),IF(H4=T6,(J4*25.01/21),IF(H4=T7,(J4*13/21)))))))</f>
        <v>39.73809523809524</v>
      </c>
      <c r="R5" s="69">
        <v>635</v>
      </c>
      <c r="S5" s="70">
        <v>416</v>
      </c>
      <c r="T5" s="71" t="s">
        <v>27</v>
      </c>
    </row>
    <row r="6" spans="2:20" ht="20.25" customHeight="1">
      <c r="B6" s="3"/>
      <c r="C6" s="336" t="s">
        <v>57</v>
      </c>
      <c r="D6" s="337"/>
      <c r="E6" s="337"/>
      <c r="F6" s="337"/>
      <c r="G6" s="337"/>
      <c r="H6" s="337"/>
      <c r="I6" s="338"/>
      <c r="J6" s="137"/>
      <c r="K6" s="31"/>
      <c r="L6" s="32"/>
      <c r="M6" s="33"/>
      <c r="N6" s="33"/>
      <c r="O6" s="33"/>
      <c r="P6" s="118"/>
      <c r="Q6" s="104" t="e">
        <f>#REF!</f>
        <v>#REF!</v>
      </c>
      <c r="R6" s="69">
        <v>741.1</v>
      </c>
      <c r="S6" s="70">
        <v>454</v>
      </c>
      <c r="T6" s="71" t="s">
        <v>28</v>
      </c>
    </row>
    <row r="7" spans="2:20" ht="20.25" customHeight="1">
      <c r="B7" s="3"/>
      <c r="C7" s="336" t="s">
        <v>41</v>
      </c>
      <c r="D7" s="339"/>
      <c r="E7" s="339"/>
      <c r="F7" s="339"/>
      <c r="G7" s="339"/>
      <c r="H7" s="339"/>
      <c r="I7" s="340"/>
      <c r="J7" s="138">
        <v>90</v>
      </c>
      <c r="K7" s="107"/>
      <c r="L7" s="10" t="s">
        <v>5</v>
      </c>
      <c r="M7" s="341"/>
      <c r="N7" s="342"/>
      <c r="O7" s="342"/>
      <c r="P7" s="343"/>
      <c r="Q7" s="104" t="e">
        <f>IF($Q$8="","",(VLOOKUP(Q$8,R$1:S$46,2)))</f>
        <v>#REF!</v>
      </c>
      <c r="R7" s="69">
        <v>850.3</v>
      </c>
      <c r="S7" s="70">
        <v>490</v>
      </c>
      <c r="T7" s="71" t="s">
        <v>29</v>
      </c>
    </row>
    <row r="8" spans="2:19" ht="20.25" customHeight="1">
      <c r="B8" s="3"/>
      <c r="C8" s="350" t="s">
        <v>7</v>
      </c>
      <c r="D8" s="351"/>
      <c r="E8" s="351"/>
      <c r="F8" s="351"/>
      <c r="G8" s="351"/>
      <c r="H8" s="351"/>
      <c r="I8" s="352"/>
      <c r="J8" s="139">
        <f>IF(J4="",0,(SUM(J5+J6-J7)))</f>
        <v>364</v>
      </c>
      <c r="K8" s="12"/>
      <c r="L8" s="13"/>
      <c r="M8" s="344"/>
      <c r="N8" s="345"/>
      <c r="O8" s="345"/>
      <c r="P8" s="346"/>
      <c r="Q8" s="104" t="e">
        <f>Q6*21</f>
        <v>#REF!</v>
      </c>
      <c r="R8" s="69">
        <v>952</v>
      </c>
      <c r="S8" s="70">
        <v>528</v>
      </c>
    </row>
    <row r="9" spans="2:20" s="15" customFormat="1" ht="20.25" customHeight="1">
      <c r="B9" s="14"/>
      <c r="C9" s="336" t="s">
        <v>44</v>
      </c>
      <c r="D9" s="339"/>
      <c r="E9" s="339"/>
      <c r="F9" s="339"/>
      <c r="G9" s="339"/>
      <c r="H9" s="339"/>
      <c r="I9" s="340"/>
      <c r="J9" s="78">
        <v>100</v>
      </c>
      <c r="K9" s="353"/>
      <c r="L9" s="354"/>
      <c r="M9" s="344"/>
      <c r="N9" s="345"/>
      <c r="O9" s="345"/>
      <c r="P9" s="346"/>
      <c r="Q9" s="105"/>
      <c r="R9" s="69">
        <v>1062</v>
      </c>
      <c r="S9" s="70">
        <v>565</v>
      </c>
      <c r="T9" s="72"/>
    </row>
    <row r="10" spans="2:19" ht="20.25" customHeight="1">
      <c r="B10" s="16"/>
      <c r="C10" s="336" t="s">
        <v>48</v>
      </c>
      <c r="D10" s="339"/>
      <c r="E10" s="339"/>
      <c r="F10" s="339"/>
      <c r="G10" s="339"/>
      <c r="H10" s="339"/>
      <c r="I10" s="340"/>
      <c r="J10" s="11">
        <f>IF(J4="",0,(J8-J9))</f>
        <v>264</v>
      </c>
      <c r="K10" s="2"/>
      <c r="L10" s="2"/>
      <c r="M10" s="344"/>
      <c r="N10" s="345"/>
      <c r="O10" s="345"/>
      <c r="P10" s="346"/>
      <c r="Q10" s="105"/>
      <c r="R10" s="69">
        <v>1159.1</v>
      </c>
      <c r="S10" s="70">
        <v>602</v>
      </c>
    </row>
    <row r="11" spans="2:19" ht="23.25" customHeight="1">
      <c r="B11" s="3"/>
      <c r="C11" s="355" t="s">
        <v>46</v>
      </c>
      <c r="D11" s="355"/>
      <c r="E11" s="355"/>
      <c r="F11" s="356"/>
      <c r="G11" s="77">
        <v>7</v>
      </c>
      <c r="H11" s="357" t="s">
        <v>1</v>
      </c>
      <c r="I11" s="358"/>
      <c r="J11" s="133">
        <f>IF(G11="","",(J10/G11))</f>
        <v>37.714285714285715</v>
      </c>
      <c r="K11" s="17" t="s">
        <v>6</v>
      </c>
      <c r="L11" s="2"/>
      <c r="M11" s="347"/>
      <c r="N11" s="348"/>
      <c r="O11" s="348"/>
      <c r="P11" s="349"/>
      <c r="R11" s="69">
        <v>1273.1</v>
      </c>
      <c r="S11" s="70">
        <v>640</v>
      </c>
    </row>
    <row r="12" spans="2:19" ht="12" customHeight="1">
      <c r="B12" s="3"/>
      <c r="C12" s="2"/>
      <c r="D12" s="18"/>
      <c r="E12" s="18"/>
      <c r="F12" s="18"/>
      <c r="G12" s="19"/>
      <c r="H12" s="19"/>
      <c r="I12" s="20"/>
      <c r="J12" s="20"/>
      <c r="K12" s="2"/>
      <c r="L12" s="119"/>
      <c r="M12" s="124"/>
      <c r="N12" s="124"/>
      <c r="O12" s="124"/>
      <c r="P12" s="125"/>
      <c r="Q12" s="105"/>
      <c r="R12" s="69">
        <v>1369.4</v>
      </c>
      <c r="S12" s="70">
        <v>677</v>
      </c>
    </row>
    <row r="13" spans="2:20" s="21" customFormat="1" ht="14.25" customHeight="1">
      <c r="B13" s="359" t="s">
        <v>53</v>
      </c>
      <c r="C13" s="360"/>
      <c r="D13" s="360"/>
      <c r="E13" s="360"/>
      <c r="F13" s="360"/>
      <c r="G13" s="360"/>
      <c r="H13" s="360"/>
      <c r="I13" s="360"/>
      <c r="J13" s="360"/>
      <c r="K13" s="360"/>
      <c r="L13" s="360"/>
      <c r="M13" s="360"/>
      <c r="N13" s="360"/>
      <c r="O13" s="360"/>
      <c r="P13" s="361"/>
      <c r="Q13" s="106"/>
      <c r="R13" s="69">
        <v>1482.1</v>
      </c>
      <c r="S13" s="70">
        <v>715</v>
      </c>
      <c r="T13" s="72"/>
    </row>
    <row r="14" spans="2:19" ht="15.75" customHeight="1">
      <c r="B14" s="362"/>
      <c r="C14" s="363"/>
      <c r="D14" s="363"/>
      <c r="E14" s="363"/>
      <c r="F14" s="363"/>
      <c r="G14" s="28"/>
      <c r="H14" s="28"/>
      <c r="I14" s="28"/>
      <c r="J14" s="114"/>
      <c r="K14" s="123"/>
      <c r="L14" s="29" t="s">
        <v>8</v>
      </c>
      <c r="M14" s="115" t="s">
        <v>9</v>
      </c>
      <c r="N14" s="115" t="s">
        <v>10</v>
      </c>
      <c r="O14" s="29" t="s">
        <v>35</v>
      </c>
      <c r="P14" s="123"/>
      <c r="Q14" s="59"/>
      <c r="R14" s="69">
        <v>1596.1</v>
      </c>
      <c r="S14" s="70">
        <v>752</v>
      </c>
    </row>
    <row r="15" spans="2:19" ht="44.25" customHeight="1">
      <c r="B15" s="364" t="s">
        <v>2</v>
      </c>
      <c r="C15" s="364"/>
      <c r="D15" s="364"/>
      <c r="E15" s="364"/>
      <c r="F15" s="364"/>
      <c r="G15" s="364"/>
      <c r="H15" s="364"/>
      <c r="I15" s="364"/>
      <c r="J15" s="113" t="s">
        <v>0</v>
      </c>
      <c r="K15" s="135" t="s">
        <v>37</v>
      </c>
      <c r="L15" s="121" t="s">
        <v>51</v>
      </c>
      <c r="M15" s="121" t="s">
        <v>50</v>
      </c>
      <c r="N15" s="116" t="s">
        <v>61</v>
      </c>
      <c r="O15" s="121" t="s">
        <v>38</v>
      </c>
      <c r="P15" s="136" t="s">
        <v>52</v>
      </c>
      <c r="Q15" s="59"/>
      <c r="R15" s="69">
        <v>1691.1</v>
      </c>
      <c r="S15" s="70">
        <v>789</v>
      </c>
    </row>
    <row r="16" spans="2:19" ht="21" customHeight="1">
      <c r="B16" s="365" t="s">
        <v>11</v>
      </c>
      <c r="C16" s="366"/>
      <c r="D16" s="366"/>
      <c r="E16" s="366"/>
      <c r="F16" s="366"/>
      <c r="G16" s="366"/>
      <c r="H16" s="366"/>
      <c r="I16" s="367"/>
      <c r="J16" s="117"/>
      <c r="K16" s="126">
        <v>37.72</v>
      </c>
      <c r="L16" s="122">
        <v>28</v>
      </c>
      <c r="M16" s="122">
        <v>9.72</v>
      </c>
      <c r="N16" s="122"/>
      <c r="O16" s="122"/>
      <c r="P16" s="134">
        <f aca="true" t="shared" si="0" ref="P16:P30">SUM(L16:O16)</f>
        <v>37.72</v>
      </c>
      <c r="R16" s="69">
        <v>1805.1</v>
      </c>
      <c r="S16" s="70">
        <v>826</v>
      </c>
    </row>
    <row r="17" spans="2:19" ht="19.5" customHeight="1">
      <c r="B17" s="365" t="s">
        <v>12</v>
      </c>
      <c r="C17" s="366"/>
      <c r="D17" s="366"/>
      <c r="E17" s="366"/>
      <c r="F17" s="366"/>
      <c r="G17" s="366"/>
      <c r="H17" s="366"/>
      <c r="I17" s="367"/>
      <c r="J17" s="117"/>
      <c r="K17" s="126">
        <v>37.72</v>
      </c>
      <c r="L17" s="122"/>
      <c r="M17" s="122">
        <v>37.72</v>
      </c>
      <c r="N17" s="122"/>
      <c r="O17" s="122"/>
      <c r="P17" s="134">
        <f t="shared" si="0"/>
        <v>37.72</v>
      </c>
      <c r="R17" s="69">
        <v>1900.1</v>
      </c>
      <c r="S17" s="70">
        <v>863</v>
      </c>
    </row>
    <row r="18" spans="2:19" ht="19.5" customHeight="1">
      <c r="B18" s="365" t="s">
        <v>13</v>
      </c>
      <c r="C18" s="366"/>
      <c r="D18" s="366"/>
      <c r="E18" s="366"/>
      <c r="F18" s="366"/>
      <c r="G18" s="366"/>
      <c r="H18" s="366"/>
      <c r="I18" s="367"/>
      <c r="J18" s="117"/>
      <c r="K18" s="126">
        <v>37.72</v>
      </c>
      <c r="L18" s="122"/>
      <c r="M18" s="122"/>
      <c r="N18" s="122"/>
      <c r="O18" s="122">
        <v>37.72</v>
      </c>
      <c r="P18" s="134">
        <f t="shared" si="0"/>
        <v>37.72</v>
      </c>
      <c r="R18" s="69">
        <v>2014</v>
      </c>
      <c r="S18" s="70">
        <v>900</v>
      </c>
    </row>
    <row r="19" spans="2:19" ht="19.5" customHeight="1">
      <c r="B19" s="365" t="s">
        <v>14</v>
      </c>
      <c r="C19" s="366"/>
      <c r="D19" s="366"/>
      <c r="E19" s="366"/>
      <c r="F19" s="366"/>
      <c r="G19" s="366"/>
      <c r="H19" s="366"/>
      <c r="I19" s="367"/>
      <c r="J19" s="117"/>
      <c r="K19" s="126">
        <v>37.71</v>
      </c>
      <c r="L19" s="122"/>
      <c r="M19" s="122"/>
      <c r="N19" s="122">
        <v>37.71</v>
      </c>
      <c r="O19" s="122"/>
      <c r="P19" s="134">
        <f t="shared" si="0"/>
        <v>37.71</v>
      </c>
      <c r="R19" s="69">
        <v>2100.1</v>
      </c>
      <c r="S19" s="70">
        <v>938</v>
      </c>
    </row>
    <row r="20" spans="2:19" ht="19.5" customHeight="1">
      <c r="B20" s="365" t="s">
        <v>15</v>
      </c>
      <c r="C20" s="366"/>
      <c r="D20" s="366"/>
      <c r="E20" s="366"/>
      <c r="F20" s="366"/>
      <c r="G20" s="366"/>
      <c r="H20" s="366"/>
      <c r="I20" s="367"/>
      <c r="J20" s="117"/>
      <c r="K20" s="126">
        <v>37.71</v>
      </c>
      <c r="L20" s="122">
        <v>28</v>
      </c>
      <c r="M20" s="122">
        <v>9.71</v>
      </c>
      <c r="N20" s="122"/>
      <c r="O20" s="122"/>
      <c r="P20" s="134">
        <f t="shared" si="0"/>
        <v>37.71</v>
      </c>
      <c r="R20" s="69">
        <v>2205.1</v>
      </c>
      <c r="S20" s="70">
        <v>975</v>
      </c>
    </row>
    <row r="21" spans="2:19" ht="19.5" customHeight="1">
      <c r="B21" s="365" t="s">
        <v>16</v>
      </c>
      <c r="C21" s="366"/>
      <c r="D21" s="366"/>
      <c r="E21" s="366"/>
      <c r="F21" s="366"/>
      <c r="G21" s="366"/>
      <c r="H21" s="366"/>
      <c r="I21" s="367"/>
      <c r="J21" s="117"/>
      <c r="K21" s="126">
        <v>37.71</v>
      </c>
      <c r="L21" s="122">
        <v>28</v>
      </c>
      <c r="M21" s="122"/>
      <c r="N21" s="122"/>
      <c r="O21" s="122">
        <v>9.71</v>
      </c>
      <c r="P21" s="134">
        <f t="shared" si="0"/>
        <v>37.71</v>
      </c>
      <c r="R21" s="69">
        <v>2331</v>
      </c>
      <c r="S21" s="70">
        <v>1012</v>
      </c>
    </row>
    <row r="22" spans="2:19" ht="19.5" customHeight="1">
      <c r="B22" s="365" t="s">
        <v>17</v>
      </c>
      <c r="C22" s="366"/>
      <c r="D22" s="366"/>
      <c r="E22" s="366"/>
      <c r="F22" s="366"/>
      <c r="G22" s="366"/>
      <c r="H22" s="366"/>
      <c r="I22" s="367"/>
      <c r="J22" s="117"/>
      <c r="K22" s="126">
        <v>37.71</v>
      </c>
      <c r="L22" s="122">
        <v>28</v>
      </c>
      <c r="M22" s="122"/>
      <c r="N22" s="122">
        <v>9.71</v>
      </c>
      <c r="O22" s="122"/>
      <c r="P22" s="134">
        <f t="shared" si="0"/>
        <v>37.71</v>
      </c>
      <c r="R22" s="69">
        <v>2432</v>
      </c>
      <c r="S22" s="70">
        <v>1050</v>
      </c>
    </row>
    <row r="23" spans="2:19" ht="19.5" customHeight="1">
      <c r="B23" s="365" t="s">
        <v>47</v>
      </c>
      <c r="C23" s="366"/>
      <c r="D23" s="366"/>
      <c r="E23" s="366"/>
      <c r="F23" s="366"/>
      <c r="G23" s="366"/>
      <c r="H23" s="366"/>
      <c r="I23" s="367"/>
      <c r="J23" s="117"/>
      <c r="K23" s="126">
        <v>50</v>
      </c>
      <c r="L23" s="122"/>
      <c r="M23" s="122">
        <v>50</v>
      </c>
      <c r="N23" s="122"/>
      <c r="O23" s="122"/>
      <c r="P23" s="134">
        <f t="shared" si="0"/>
        <v>50</v>
      </c>
      <c r="R23" s="69">
        <v>2546.1</v>
      </c>
      <c r="S23" s="70">
        <v>1087</v>
      </c>
    </row>
    <row r="24" spans="2:19" ht="19.5" customHeight="1">
      <c r="B24" s="365" t="s">
        <v>18</v>
      </c>
      <c r="C24" s="366"/>
      <c r="D24" s="366"/>
      <c r="E24" s="366"/>
      <c r="F24" s="366"/>
      <c r="G24" s="366"/>
      <c r="H24" s="366"/>
      <c r="I24" s="367"/>
      <c r="J24" s="117"/>
      <c r="K24" s="126">
        <v>50</v>
      </c>
      <c r="L24" s="122"/>
      <c r="M24" s="122"/>
      <c r="N24" s="122"/>
      <c r="O24" s="122">
        <v>50</v>
      </c>
      <c r="P24" s="134">
        <f t="shared" si="0"/>
        <v>50</v>
      </c>
      <c r="R24" s="69">
        <v>2641</v>
      </c>
      <c r="S24" s="70">
        <v>1124</v>
      </c>
    </row>
    <row r="25" spans="2:19" ht="19.5" customHeight="1">
      <c r="B25" s="365"/>
      <c r="C25" s="366"/>
      <c r="D25" s="366"/>
      <c r="E25" s="366"/>
      <c r="F25" s="366"/>
      <c r="G25" s="366"/>
      <c r="H25" s="366"/>
      <c r="I25" s="367"/>
      <c r="J25" s="117"/>
      <c r="K25" s="126"/>
      <c r="L25" s="122"/>
      <c r="M25" s="122"/>
      <c r="N25" s="122"/>
      <c r="O25" s="122"/>
      <c r="P25" s="134">
        <f t="shared" si="0"/>
        <v>0</v>
      </c>
      <c r="R25" s="69">
        <v>2750</v>
      </c>
      <c r="S25" s="70">
        <v>1162</v>
      </c>
    </row>
    <row r="26" spans="2:19" ht="19.5" customHeight="1">
      <c r="B26" s="365"/>
      <c r="C26" s="366"/>
      <c r="D26" s="366"/>
      <c r="E26" s="366"/>
      <c r="F26" s="366"/>
      <c r="G26" s="366"/>
      <c r="H26" s="366"/>
      <c r="I26" s="367"/>
      <c r="J26" s="117"/>
      <c r="K26" s="126"/>
      <c r="L26" s="122"/>
      <c r="M26" s="122"/>
      <c r="N26" s="122"/>
      <c r="O26" s="122"/>
      <c r="P26" s="134">
        <f t="shared" si="0"/>
        <v>0</v>
      </c>
      <c r="R26" s="69">
        <v>2856</v>
      </c>
      <c r="S26" s="70">
        <v>1199</v>
      </c>
    </row>
    <row r="27" spans="2:19" ht="19.5" customHeight="1">
      <c r="B27" s="365"/>
      <c r="C27" s="366"/>
      <c r="D27" s="366"/>
      <c r="E27" s="366"/>
      <c r="F27" s="366"/>
      <c r="G27" s="366"/>
      <c r="H27" s="366"/>
      <c r="I27" s="367"/>
      <c r="J27" s="117"/>
      <c r="K27" s="126"/>
      <c r="L27" s="122"/>
      <c r="M27" s="122"/>
      <c r="N27" s="122"/>
      <c r="O27" s="122"/>
      <c r="P27" s="134">
        <f t="shared" si="0"/>
        <v>0</v>
      </c>
      <c r="R27" s="69">
        <v>2960.9</v>
      </c>
      <c r="S27" s="70">
        <v>1236</v>
      </c>
    </row>
    <row r="28" spans="2:19" ht="18.75" customHeight="1">
      <c r="B28" s="365"/>
      <c r="C28" s="366"/>
      <c r="D28" s="366"/>
      <c r="E28" s="366"/>
      <c r="F28" s="366"/>
      <c r="G28" s="366"/>
      <c r="H28" s="366"/>
      <c r="I28" s="367"/>
      <c r="J28" s="117"/>
      <c r="K28" s="126"/>
      <c r="L28" s="122"/>
      <c r="M28" s="122"/>
      <c r="N28" s="122"/>
      <c r="O28" s="122"/>
      <c r="P28" s="134">
        <f t="shared" si="0"/>
        <v>0</v>
      </c>
      <c r="R28" s="69">
        <v>3065</v>
      </c>
      <c r="S28" s="70">
        <v>1273</v>
      </c>
    </row>
    <row r="29" spans="2:19" ht="18.75" customHeight="1">
      <c r="B29" s="365"/>
      <c r="C29" s="366"/>
      <c r="D29" s="366"/>
      <c r="E29" s="366"/>
      <c r="F29" s="366"/>
      <c r="G29" s="366"/>
      <c r="H29" s="366"/>
      <c r="I29" s="367"/>
      <c r="J29" s="117"/>
      <c r="K29" s="126"/>
      <c r="L29" s="122"/>
      <c r="M29" s="122"/>
      <c r="N29" s="122"/>
      <c r="O29" s="122"/>
      <c r="P29" s="134">
        <f t="shared" si="0"/>
        <v>0</v>
      </c>
      <c r="R29" s="69">
        <v>3170.9</v>
      </c>
      <c r="S29" s="70">
        <v>1311</v>
      </c>
    </row>
    <row r="30" spans="2:19" ht="18.75" customHeight="1" thickBot="1">
      <c r="B30" s="368"/>
      <c r="C30" s="369"/>
      <c r="D30" s="369"/>
      <c r="E30" s="369"/>
      <c r="F30" s="369"/>
      <c r="G30" s="369"/>
      <c r="H30" s="369"/>
      <c r="I30" s="370"/>
      <c r="J30" s="176"/>
      <c r="K30" s="177"/>
      <c r="L30" s="178"/>
      <c r="M30" s="178"/>
      <c r="N30" s="178"/>
      <c r="O30" s="178"/>
      <c r="P30" s="179">
        <f t="shared" si="0"/>
        <v>0</v>
      </c>
      <c r="R30" s="69">
        <v>3287</v>
      </c>
      <c r="S30" s="70">
        <v>1348</v>
      </c>
    </row>
    <row r="31" spans="2:19" ht="18.75" customHeight="1" thickTop="1">
      <c r="B31" s="173"/>
      <c r="C31" s="173"/>
      <c r="D31" s="173"/>
      <c r="E31" s="173"/>
      <c r="F31" s="173"/>
      <c r="G31" s="173"/>
      <c r="H31" s="173"/>
      <c r="I31" s="173"/>
      <c r="J31" s="174"/>
      <c r="K31" s="376">
        <f aca="true" t="shared" si="1" ref="K31:P31">SUM(K16:K30)</f>
        <v>364</v>
      </c>
      <c r="L31" s="175">
        <f t="shared" si="1"/>
        <v>112</v>
      </c>
      <c r="M31" s="175">
        <f t="shared" si="1"/>
        <v>107.15</v>
      </c>
      <c r="N31" s="175">
        <f t="shared" si="1"/>
        <v>47.42</v>
      </c>
      <c r="O31" s="175">
        <f t="shared" si="1"/>
        <v>97.43</v>
      </c>
      <c r="P31" s="376">
        <f t="shared" si="1"/>
        <v>364</v>
      </c>
      <c r="R31" s="69"/>
      <c r="S31" s="70"/>
    </row>
    <row r="32" spans="2:19" ht="36" customHeight="1">
      <c r="B32" s="378" t="s">
        <v>58</v>
      </c>
      <c r="C32" s="378"/>
      <c r="D32" s="378"/>
      <c r="E32" s="378"/>
      <c r="F32" s="378"/>
      <c r="G32" s="378"/>
      <c r="H32" s="378"/>
      <c r="I32" s="378"/>
      <c r="J32" s="379"/>
      <c r="K32" s="377"/>
      <c r="L32" s="380" t="s">
        <v>59</v>
      </c>
      <c r="M32" s="381"/>
      <c r="N32" s="381"/>
      <c r="O32" s="382"/>
      <c r="P32" s="377"/>
      <c r="R32" s="69">
        <v>3496</v>
      </c>
      <c r="S32" s="70">
        <v>1422</v>
      </c>
    </row>
    <row r="33" spans="2:19" ht="21" customHeight="1">
      <c r="B33" s="383" t="s">
        <v>60</v>
      </c>
      <c r="C33" s="384"/>
      <c r="D33" s="384"/>
      <c r="E33" s="384"/>
      <c r="F33" s="384"/>
      <c r="G33" s="384"/>
      <c r="H33" s="384"/>
      <c r="I33" s="384"/>
      <c r="J33" s="385"/>
      <c r="K33" s="182">
        <f>J8</f>
        <v>364</v>
      </c>
      <c r="L33" s="172"/>
      <c r="M33" s="172"/>
      <c r="N33" s="172"/>
      <c r="O33" s="172"/>
      <c r="R33" s="69">
        <v>3610</v>
      </c>
      <c r="S33" s="70">
        <v>1460</v>
      </c>
    </row>
    <row r="34" spans="5:19" ht="19.5" customHeight="1">
      <c r="E34" s="386">
        <f>IF(K31=J8,"","Please check each rider's amount due")</f>
      </c>
      <c r="F34" s="386"/>
      <c r="G34" s="386"/>
      <c r="H34" s="386"/>
      <c r="I34" s="386"/>
      <c r="J34" s="386"/>
      <c r="K34" s="180">
        <f>K31-K33</f>
        <v>0</v>
      </c>
      <c r="L34" s="2"/>
      <c r="M34" s="2"/>
      <c r="N34" s="2"/>
      <c r="O34" s="2"/>
      <c r="P34" s="387"/>
      <c r="Q34" s="60"/>
      <c r="R34" s="69">
        <v>3705</v>
      </c>
      <c r="S34" s="70">
        <v>1497</v>
      </c>
    </row>
    <row r="35" spans="11:20" s="22" customFormat="1" ht="16.5" customHeight="1">
      <c r="K35" s="183"/>
      <c r="L35" s="184"/>
      <c r="M35" s="184"/>
      <c r="N35" s="184"/>
      <c r="O35" s="184"/>
      <c r="P35" s="387"/>
      <c r="Q35" s="60"/>
      <c r="R35" s="69">
        <v>3819</v>
      </c>
      <c r="S35" s="70">
        <v>1534</v>
      </c>
      <c r="T35" s="72"/>
    </row>
    <row r="36" spans="2:19" ht="25.5" customHeight="1">
      <c r="B36" s="130" t="s">
        <v>43</v>
      </c>
      <c r="C36" s="128"/>
      <c r="D36" s="128"/>
      <c r="E36" s="128"/>
      <c r="F36" s="127"/>
      <c r="G36" s="119"/>
      <c r="H36" s="119"/>
      <c r="I36" s="119"/>
      <c r="J36" s="119"/>
      <c r="K36" s="119"/>
      <c r="L36" s="171"/>
      <c r="M36" s="171"/>
      <c r="O36" s="120"/>
      <c r="P36" s="311"/>
      <c r="Q36" s="61"/>
      <c r="R36" s="69">
        <v>3914</v>
      </c>
      <c r="S36" s="70">
        <v>1572</v>
      </c>
    </row>
    <row r="37" spans="2:19" ht="18" customHeight="1">
      <c r="B37" s="153" t="s">
        <v>4</v>
      </c>
      <c r="C37" s="154"/>
      <c r="D37" s="154"/>
      <c r="E37" s="154"/>
      <c r="F37" s="155"/>
      <c r="G37" s="155"/>
      <c r="H37" s="155"/>
      <c r="I37" s="155"/>
      <c r="J37" s="181" t="s">
        <v>39</v>
      </c>
      <c r="K37" s="156"/>
      <c r="L37" s="157"/>
      <c r="M37" s="158"/>
      <c r="O37" s="132"/>
      <c r="P37" s="311"/>
      <c r="R37" s="69">
        <v>4028</v>
      </c>
      <c r="S37" s="70">
        <v>1609</v>
      </c>
    </row>
    <row r="38" spans="2:19" ht="18" customHeight="1">
      <c r="B38" s="159"/>
      <c r="C38" s="156"/>
      <c r="D38" s="156"/>
      <c r="E38" s="156"/>
      <c r="F38" s="156"/>
      <c r="G38" s="156"/>
      <c r="H38" s="156"/>
      <c r="I38" s="156"/>
      <c r="J38" s="160"/>
      <c r="K38" s="160"/>
      <c r="L38" s="156"/>
      <c r="M38" s="161"/>
      <c r="N38" s="131"/>
      <c r="O38" s="132"/>
      <c r="P38" s="140"/>
      <c r="R38" s="69">
        <v>4446</v>
      </c>
      <c r="S38" s="70">
        <v>1758</v>
      </c>
    </row>
    <row r="39" spans="2:19" ht="30" customHeight="1">
      <c r="B39" s="159"/>
      <c r="C39" s="160"/>
      <c r="D39" s="160"/>
      <c r="E39" s="160"/>
      <c r="F39" s="160"/>
      <c r="G39" s="160"/>
      <c r="H39" s="160"/>
      <c r="I39" s="160"/>
      <c r="J39" s="160"/>
      <c r="K39" s="160"/>
      <c r="L39" s="160"/>
      <c r="M39" s="162"/>
      <c r="N39" s="371" t="s">
        <v>49</v>
      </c>
      <c r="O39" s="372"/>
      <c r="P39" s="373"/>
      <c r="Q39" s="62"/>
      <c r="R39" s="69">
        <v>4864</v>
      </c>
      <c r="S39" s="70">
        <v>1870</v>
      </c>
    </row>
    <row r="40" spans="2:18" ht="36" customHeight="1" thickBot="1">
      <c r="B40" s="163"/>
      <c r="C40" s="164"/>
      <c r="D40" s="165"/>
      <c r="E40" s="165"/>
      <c r="F40" s="164"/>
      <c r="G40" s="166"/>
      <c r="H40" s="166"/>
      <c r="I40" s="166"/>
      <c r="J40" s="167" t="s">
        <v>40</v>
      </c>
      <c r="K40" s="168"/>
      <c r="L40" s="169"/>
      <c r="M40" s="170"/>
      <c r="N40" s="152" t="s">
        <v>42</v>
      </c>
      <c r="O40" s="374">
        <f>O31</f>
        <v>97.43</v>
      </c>
      <c r="P40" s="375"/>
      <c r="Q40" s="63"/>
      <c r="R40" s="73">
        <v>4830</v>
      </c>
    </row>
    <row r="41" spans="3:17" ht="13.5" thickTop="1">
      <c r="C41" s="76"/>
      <c r="D41" s="76"/>
      <c r="E41" s="76"/>
      <c r="F41" s="76"/>
      <c r="G41" s="76"/>
      <c r="H41" s="76"/>
      <c r="I41" s="76"/>
      <c r="J41" s="76"/>
      <c r="K41" s="76"/>
      <c r="L41" s="76"/>
      <c r="M41" s="76"/>
      <c r="N41" s="76"/>
      <c r="O41" s="76"/>
      <c r="P41" s="76"/>
      <c r="Q41" s="63"/>
    </row>
    <row r="42" spans="2:20" s="24" customFormat="1" ht="12.75">
      <c r="B42" s="1"/>
      <c r="C42" s="76"/>
      <c r="D42" s="76"/>
      <c r="E42" s="76"/>
      <c r="F42" s="76"/>
      <c r="G42" s="76"/>
      <c r="H42" s="76"/>
      <c r="I42" s="76"/>
      <c r="J42" s="76"/>
      <c r="K42" s="76"/>
      <c r="L42" s="76"/>
      <c r="M42" s="76"/>
      <c r="N42" s="76"/>
      <c r="O42" s="76"/>
      <c r="P42" s="76"/>
      <c r="Q42" s="63"/>
      <c r="R42" s="74"/>
      <c r="S42" s="74"/>
      <c r="T42" s="75"/>
    </row>
    <row r="43" spans="3:20" s="24" customFormat="1" ht="12.75">
      <c r="C43" s="76"/>
      <c r="D43" s="76"/>
      <c r="E43" s="76"/>
      <c r="F43" s="76"/>
      <c r="G43" s="76"/>
      <c r="H43" s="76"/>
      <c r="I43" s="76"/>
      <c r="J43" s="76"/>
      <c r="K43" s="76"/>
      <c r="L43" s="76"/>
      <c r="M43" s="76"/>
      <c r="N43" s="76"/>
      <c r="O43" s="76"/>
      <c r="P43" s="76"/>
      <c r="Q43" s="63"/>
      <c r="R43" s="74"/>
      <c r="S43" s="74"/>
      <c r="T43" s="75"/>
    </row>
    <row r="44" spans="3:20" s="24" customFormat="1" ht="12.75">
      <c r="C44" s="76"/>
      <c r="D44" s="76"/>
      <c r="E44" s="76"/>
      <c r="F44" s="76"/>
      <c r="G44" s="76"/>
      <c r="H44" s="76"/>
      <c r="I44" s="76"/>
      <c r="J44" s="76"/>
      <c r="K44" s="76"/>
      <c r="L44" s="76"/>
      <c r="M44" s="76"/>
      <c r="N44" s="76"/>
      <c r="O44" s="76"/>
      <c r="P44" s="76"/>
      <c r="Q44" s="64"/>
      <c r="R44" s="74"/>
      <c r="S44" s="74"/>
      <c r="T44" s="75"/>
    </row>
    <row r="45" spans="12:20" s="24" customFormat="1" ht="7.5">
      <c r="L45" s="25"/>
      <c r="M45" s="25"/>
      <c r="N45" s="26"/>
      <c r="O45" s="26"/>
      <c r="Q45" s="64"/>
      <c r="R45" s="74"/>
      <c r="S45" s="74"/>
      <c r="T45" s="75"/>
    </row>
    <row r="46" spans="12:20" s="24" customFormat="1" ht="7.5">
      <c r="L46" s="25"/>
      <c r="M46" s="25"/>
      <c r="N46" s="26"/>
      <c r="O46" s="26"/>
      <c r="Q46" s="64"/>
      <c r="R46" s="74"/>
      <c r="S46" s="74"/>
      <c r="T46" s="75"/>
    </row>
    <row r="47" spans="12:20" s="24" customFormat="1" ht="7.5">
      <c r="L47" s="25"/>
      <c r="M47" s="25"/>
      <c r="N47" s="26"/>
      <c r="O47" s="26"/>
      <c r="Q47" s="64"/>
      <c r="R47" s="74"/>
      <c r="S47" s="74"/>
      <c r="T47" s="75"/>
    </row>
    <row r="48" spans="12:20" s="24" customFormat="1" ht="7.5">
      <c r="L48" s="25"/>
      <c r="M48" s="25"/>
      <c r="N48" s="26"/>
      <c r="O48" s="26"/>
      <c r="Q48" s="64"/>
      <c r="R48" s="74"/>
      <c r="S48" s="74"/>
      <c r="T48" s="75"/>
    </row>
    <row r="49" spans="12:20" s="24" customFormat="1" ht="7.5">
      <c r="L49" s="25"/>
      <c r="M49" s="25"/>
      <c r="N49" s="26"/>
      <c r="O49" s="26"/>
      <c r="Q49" s="64"/>
      <c r="R49" s="74"/>
      <c r="S49" s="74"/>
      <c r="T49" s="75"/>
    </row>
    <row r="50" spans="12:20" s="24" customFormat="1" ht="7.5">
      <c r="L50" s="25"/>
      <c r="M50" s="25"/>
      <c r="N50" s="26"/>
      <c r="O50" s="26"/>
      <c r="Q50" s="64"/>
      <c r="R50" s="74"/>
      <c r="S50" s="74"/>
      <c r="T50" s="75"/>
    </row>
    <row r="51" spans="12:20" s="24" customFormat="1" ht="7.5">
      <c r="L51" s="25"/>
      <c r="M51" s="25"/>
      <c r="N51" s="26"/>
      <c r="O51" s="26"/>
      <c r="Q51" s="64"/>
      <c r="R51" s="74"/>
      <c r="S51" s="74"/>
      <c r="T51" s="75"/>
    </row>
    <row r="52" spans="12:20" s="24" customFormat="1" ht="7.5">
      <c r="L52" s="25"/>
      <c r="M52" s="25"/>
      <c r="N52" s="26"/>
      <c r="O52" s="26"/>
      <c r="Q52" s="64"/>
      <c r="R52" s="74"/>
      <c r="S52" s="74"/>
      <c r="T52" s="75"/>
    </row>
    <row r="53" spans="12:20" s="24" customFormat="1" ht="7.5">
      <c r="L53" s="25"/>
      <c r="M53" s="25"/>
      <c r="N53" s="26"/>
      <c r="O53" s="26"/>
      <c r="Q53" s="64"/>
      <c r="R53" s="74"/>
      <c r="S53" s="74"/>
      <c r="T53" s="75"/>
    </row>
    <row r="54" spans="12:20" s="24" customFormat="1" ht="7.5">
      <c r="L54" s="25"/>
      <c r="M54" s="25"/>
      <c r="N54" s="26"/>
      <c r="O54" s="26"/>
      <c r="Q54" s="64"/>
      <c r="R54" s="74"/>
      <c r="S54" s="74"/>
      <c r="T54" s="75"/>
    </row>
    <row r="55" spans="12:20" s="24" customFormat="1" ht="7.5">
      <c r="L55" s="25"/>
      <c r="M55" s="25"/>
      <c r="N55" s="26"/>
      <c r="O55" s="26"/>
      <c r="Q55" s="64"/>
      <c r="R55" s="74"/>
      <c r="S55" s="74"/>
      <c r="T55" s="75"/>
    </row>
    <row r="56" spans="12:20" s="24" customFormat="1" ht="7.5">
      <c r="L56" s="25"/>
      <c r="M56" s="25"/>
      <c r="N56" s="26"/>
      <c r="O56" s="26"/>
      <c r="Q56" s="64"/>
      <c r="R56" s="74"/>
      <c r="S56" s="74"/>
      <c r="T56" s="75"/>
    </row>
    <row r="57" spans="12:20" s="24" customFormat="1" ht="7.5">
      <c r="L57" s="25"/>
      <c r="M57" s="25"/>
      <c r="N57" s="26"/>
      <c r="O57" s="26"/>
      <c r="Q57" s="64"/>
      <c r="R57" s="74"/>
      <c r="S57" s="74"/>
      <c r="T57" s="75"/>
    </row>
    <row r="58" spans="12:20" s="24" customFormat="1" ht="7.5">
      <c r="L58" s="25"/>
      <c r="M58" s="25"/>
      <c r="N58" s="26"/>
      <c r="O58" s="26"/>
      <c r="Q58" s="64"/>
      <c r="R58" s="74"/>
      <c r="S58" s="74"/>
      <c r="T58" s="75"/>
    </row>
    <row r="59" spans="12:20" s="24" customFormat="1" ht="7.5">
      <c r="L59" s="25"/>
      <c r="M59" s="25"/>
      <c r="N59" s="26"/>
      <c r="O59" s="26"/>
      <c r="Q59" s="64"/>
      <c r="R59" s="74"/>
      <c r="S59" s="74"/>
      <c r="T59" s="75"/>
    </row>
    <row r="60" spans="12:20" s="24" customFormat="1" ht="7.5">
      <c r="L60" s="25"/>
      <c r="M60" s="25"/>
      <c r="N60" s="26"/>
      <c r="O60" s="26"/>
      <c r="Q60" s="64"/>
      <c r="R60" s="74"/>
      <c r="S60" s="74"/>
      <c r="T60" s="75"/>
    </row>
    <row r="61" spans="12:20" s="24" customFormat="1" ht="7.5">
      <c r="L61" s="25"/>
      <c r="M61" s="25"/>
      <c r="N61" s="26"/>
      <c r="O61" s="26"/>
      <c r="Q61" s="64"/>
      <c r="R61" s="74"/>
      <c r="S61" s="74"/>
      <c r="T61" s="75"/>
    </row>
    <row r="62" spans="12:20" s="24" customFormat="1" ht="7.5">
      <c r="L62" s="25"/>
      <c r="M62" s="25"/>
      <c r="N62" s="26"/>
      <c r="O62" s="26"/>
      <c r="Q62" s="64"/>
      <c r="R62" s="74"/>
      <c r="S62" s="74"/>
      <c r="T62" s="75"/>
    </row>
    <row r="63" spans="12:20" s="24" customFormat="1" ht="7.5">
      <c r="L63" s="25"/>
      <c r="M63" s="25"/>
      <c r="N63" s="26"/>
      <c r="O63" s="26"/>
      <c r="Q63" s="64"/>
      <c r="R63" s="74"/>
      <c r="S63" s="74"/>
      <c r="T63" s="75"/>
    </row>
    <row r="64" spans="12:20" s="24" customFormat="1" ht="7.5">
      <c r="L64" s="25"/>
      <c r="M64" s="25"/>
      <c r="N64" s="26"/>
      <c r="O64" s="26"/>
      <c r="Q64" s="64"/>
      <c r="R64" s="74"/>
      <c r="S64" s="74"/>
      <c r="T64" s="75"/>
    </row>
    <row r="65" spans="12:20" s="24" customFormat="1" ht="7.5">
      <c r="L65" s="25"/>
      <c r="M65" s="25"/>
      <c r="N65" s="26"/>
      <c r="O65" s="26"/>
      <c r="Q65" s="64"/>
      <c r="R65" s="74"/>
      <c r="S65" s="74"/>
      <c r="T65" s="75"/>
    </row>
    <row r="66" spans="12:20" s="24" customFormat="1" ht="7.5">
      <c r="L66" s="25"/>
      <c r="M66" s="25"/>
      <c r="N66" s="26"/>
      <c r="O66" s="26"/>
      <c r="Q66" s="64"/>
      <c r="R66" s="74"/>
      <c r="S66" s="74"/>
      <c r="T66" s="75"/>
    </row>
    <row r="67" spans="12:20" s="24" customFormat="1" ht="7.5">
      <c r="L67" s="25"/>
      <c r="M67" s="25"/>
      <c r="N67" s="26"/>
      <c r="O67" s="26"/>
      <c r="Q67" s="64"/>
      <c r="R67" s="74"/>
      <c r="S67" s="74"/>
      <c r="T67" s="75"/>
    </row>
    <row r="68" spans="12:20" s="24" customFormat="1" ht="7.5">
      <c r="L68" s="25"/>
      <c r="M68" s="25"/>
      <c r="N68" s="26"/>
      <c r="O68" s="26"/>
      <c r="Q68" s="64"/>
      <c r="R68" s="74"/>
      <c r="S68" s="74"/>
      <c r="T68" s="75"/>
    </row>
    <row r="69" spans="12:20" s="24" customFormat="1" ht="7.5">
      <c r="L69" s="25"/>
      <c r="M69" s="25"/>
      <c r="N69" s="26"/>
      <c r="O69" s="26"/>
      <c r="Q69" s="64"/>
      <c r="R69" s="74"/>
      <c r="S69" s="74"/>
      <c r="T69" s="75"/>
    </row>
    <row r="70" spans="12:20" s="24" customFormat="1" ht="7.5">
      <c r="L70" s="25"/>
      <c r="M70" s="25"/>
      <c r="N70" s="26"/>
      <c r="O70" s="26"/>
      <c r="Q70" s="64"/>
      <c r="R70" s="74"/>
      <c r="S70" s="74"/>
      <c r="T70" s="75"/>
    </row>
    <row r="71" spans="12:20" s="24" customFormat="1" ht="7.5">
      <c r="L71" s="25"/>
      <c r="M71" s="25"/>
      <c r="N71" s="26"/>
      <c r="O71" s="26"/>
      <c r="Q71" s="64"/>
      <c r="R71" s="74"/>
      <c r="S71" s="74"/>
      <c r="T71" s="75"/>
    </row>
    <row r="72" spans="12:20" s="24" customFormat="1" ht="7.5">
      <c r="L72" s="25"/>
      <c r="M72" s="25"/>
      <c r="N72" s="26"/>
      <c r="O72" s="26"/>
      <c r="Q72" s="64"/>
      <c r="R72" s="74"/>
      <c r="S72" s="74"/>
      <c r="T72" s="75"/>
    </row>
    <row r="73" spans="12:20" s="24" customFormat="1" ht="7.5">
      <c r="L73" s="25"/>
      <c r="M73" s="25"/>
      <c r="N73" s="26"/>
      <c r="O73" s="26"/>
      <c r="Q73" s="64"/>
      <c r="R73" s="74"/>
      <c r="S73" s="74"/>
      <c r="T73" s="75"/>
    </row>
    <row r="74" spans="12:20" s="24" customFormat="1" ht="7.5">
      <c r="L74" s="25"/>
      <c r="M74" s="25"/>
      <c r="N74" s="26"/>
      <c r="O74" s="26"/>
      <c r="Q74" s="64"/>
      <c r="R74" s="74"/>
      <c r="S74" s="74"/>
      <c r="T74" s="75"/>
    </row>
    <row r="75" spans="12:20" s="24" customFormat="1" ht="7.5">
      <c r="L75" s="25"/>
      <c r="M75" s="25"/>
      <c r="N75" s="26"/>
      <c r="O75" s="26"/>
      <c r="Q75" s="64"/>
      <c r="R75" s="74"/>
      <c r="S75" s="74"/>
      <c r="T75" s="75"/>
    </row>
    <row r="76" spans="12:20" s="24" customFormat="1" ht="7.5">
      <c r="L76" s="25"/>
      <c r="M76" s="25"/>
      <c r="N76" s="26"/>
      <c r="O76" s="26"/>
      <c r="Q76" s="64"/>
      <c r="R76" s="74"/>
      <c r="S76" s="74"/>
      <c r="T76" s="75"/>
    </row>
    <row r="77" spans="12:20" s="24" customFormat="1" ht="7.5">
      <c r="L77" s="25"/>
      <c r="M77" s="25"/>
      <c r="N77" s="26"/>
      <c r="O77" s="26"/>
      <c r="Q77" s="64"/>
      <c r="R77" s="74"/>
      <c r="S77" s="74"/>
      <c r="T77" s="75"/>
    </row>
    <row r="78" spans="12:20" s="24" customFormat="1" ht="7.5">
      <c r="L78" s="25"/>
      <c r="M78" s="25"/>
      <c r="N78" s="26"/>
      <c r="O78" s="26"/>
      <c r="Q78" s="64"/>
      <c r="R78" s="74"/>
      <c r="S78" s="74"/>
      <c r="T78" s="75"/>
    </row>
    <row r="79" spans="12:20" s="24" customFormat="1" ht="7.5">
      <c r="L79" s="25"/>
      <c r="M79" s="25"/>
      <c r="N79" s="26"/>
      <c r="O79" s="26"/>
      <c r="Q79" s="64"/>
      <c r="R79" s="74"/>
      <c r="S79" s="74"/>
      <c r="T79" s="75"/>
    </row>
    <row r="80" spans="12:20" s="24" customFormat="1" ht="7.5">
      <c r="L80" s="25"/>
      <c r="M80" s="25"/>
      <c r="N80" s="26"/>
      <c r="O80" s="26"/>
      <c r="Q80" s="64"/>
      <c r="R80" s="74"/>
      <c r="S80" s="74"/>
      <c r="T80" s="75"/>
    </row>
    <row r="81" spans="12:20" s="24" customFormat="1" ht="7.5">
      <c r="L81" s="25"/>
      <c r="M81" s="25"/>
      <c r="N81" s="26"/>
      <c r="O81" s="26"/>
      <c r="Q81" s="64"/>
      <c r="R81" s="74"/>
      <c r="S81" s="74"/>
      <c r="T81" s="75"/>
    </row>
    <row r="82" spans="12:20" s="24" customFormat="1" ht="7.5">
      <c r="L82" s="25"/>
      <c r="M82" s="25"/>
      <c r="N82" s="26"/>
      <c r="O82" s="26"/>
      <c r="Q82" s="64"/>
      <c r="R82" s="74"/>
      <c r="S82" s="74"/>
      <c r="T82" s="75"/>
    </row>
    <row r="83" spans="12:20" s="24" customFormat="1" ht="7.5">
      <c r="L83" s="25"/>
      <c r="M83" s="25"/>
      <c r="N83" s="26"/>
      <c r="O83" s="26"/>
      <c r="Q83" s="64"/>
      <c r="R83" s="74"/>
      <c r="S83" s="74"/>
      <c r="T83" s="75"/>
    </row>
    <row r="84" spans="12:20" s="24" customFormat="1" ht="7.5">
      <c r="L84" s="25"/>
      <c r="M84" s="25"/>
      <c r="N84" s="26"/>
      <c r="O84" s="26"/>
      <c r="Q84" s="64"/>
      <c r="R84" s="74"/>
      <c r="S84" s="74"/>
      <c r="T84" s="75"/>
    </row>
    <row r="85" spans="12:20" s="24" customFormat="1" ht="7.5">
      <c r="L85" s="25"/>
      <c r="M85" s="25"/>
      <c r="N85" s="26"/>
      <c r="O85" s="26"/>
      <c r="Q85" s="64"/>
      <c r="R85" s="74"/>
      <c r="S85" s="74"/>
      <c r="T85" s="75"/>
    </row>
    <row r="86" spans="2:16" ht="12.75">
      <c r="B86" s="24"/>
      <c r="C86" s="24"/>
      <c r="D86" s="24"/>
      <c r="E86" s="24"/>
      <c r="F86" s="24"/>
      <c r="G86" s="24"/>
      <c r="H86" s="24"/>
      <c r="I86" s="24"/>
      <c r="J86" s="24"/>
      <c r="K86" s="24"/>
      <c r="L86" s="24"/>
      <c r="M86" s="24"/>
      <c r="N86" s="24"/>
      <c r="O86" s="24"/>
      <c r="P86" s="24"/>
    </row>
    <row r="92" ht="12.75">
      <c r="L92" s="34"/>
    </row>
    <row r="93" ht="12.75">
      <c r="L93" s="34"/>
    </row>
    <row r="94" ht="12.75">
      <c r="L94" s="34"/>
    </row>
    <row r="95" ht="12.75">
      <c r="L95" s="34"/>
    </row>
    <row r="96" ht="12.75">
      <c r="L96" s="34"/>
    </row>
    <row r="97" ht="12.75">
      <c r="L97" s="34"/>
    </row>
    <row r="98" ht="12.75">
      <c r="L98" s="34"/>
    </row>
    <row r="99" ht="12.75">
      <c r="L99" s="34"/>
    </row>
    <row r="100" ht="12.75">
      <c r="L100" s="34"/>
    </row>
    <row r="101" ht="12.75">
      <c r="L101" s="34"/>
    </row>
    <row r="102" ht="12.75">
      <c r="L102" s="34"/>
    </row>
    <row r="103" ht="12.75">
      <c r="L103" s="34"/>
    </row>
    <row r="104" ht="12.75">
      <c r="L104" s="34"/>
    </row>
    <row r="105" ht="12.75">
      <c r="L105" s="34"/>
    </row>
    <row r="106" ht="12.75">
      <c r="L106" s="34"/>
    </row>
    <row r="107" ht="12.75">
      <c r="L107" s="34"/>
    </row>
    <row r="108" ht="12.75">
      <c r="L108" s="34"/>
    </row>
    <row r="109" ht="12.75">
      <c r="L109" s="34"/>
    </row>
    <row r="110" ht="12.75">
      <c r="L110" s="34"/>
    </row>
    <row r="111" ht="12.75">
      <c r="L111" s="34"/>
    </row>
    <row r="112" ht="12.75">
      <c r="L112" s="34"/>
    </row>
    <row r="113" ht="12.75">
      <c r="L113" s="34"/>
    </row>
    <row r="114" ht="12.75">
      <c r="L114" s="34"/>
    </row>
    <row r="115" ht="12.75">
      <c r="L115" s="34"/>
    </row>
    <row r="116" ht="12.75">
      <c r="L116" s="34"/>
    </row>
    <row r="117" ht="12.75">
      <c r="L117" s="34"/>
    </row>
    <row r="118" ht="12.75">
      <c r="L118" s="34"/>
    </row>
    <row r="119" ht="12.75">
      <c r="L119" s="34"/>
    </row>
    <row r="120" ht="12.75">
      <c r="L120" s="34"/>
    </row>
    <row r="121" ht="12.75">
      <c r="L121" s="34"/>
    </row>
    <row r="122" ht="12.75">
      <c r="L122" s="34"/>
    </row>
    <row r="123" ht="12.75">
      <c r="L123" s="34"/>
    </row>
    <row r="124" ht="12.75">
      <c r="L124" s="34"/>
    </row>
    <row r="125" ht="12.75">
      <c r="L125" s="34"/>
    </row>
    <row r="126" ht="12.75">
      <c r="L126" s="34"/>
    </row>
    <row r="127" ht="12.75">
      <c r="L127" s="34"/>
    </row>
    <row r="128" ht="12.75">
      <c r="L128" s="34"/>
    </row>
    <row r="129" ht="12.75">
      <c r="L129" s="34"/>
    </row>
    <row r="130" ht="12.75">
      <c r="L130" s="34"/>
    </row>
    <row r="131" ht="12.75">
      <c r="L131" s="34"/>
    </row>
    <row r="132" ht="12.75">
      <c r="L132" s="34"/>
    </row>
    <row r="133" ht="12.75">
      <c r="L133" s="34"/>
    </row>
    <row r="134" ht="12.75">
      <c r="L134" s="34"/>
    </row>
    <row r="135" spans="6:12" ht="12.75">
      <c r="F135" s="27"/>
      <c r="G135" s="23"/>
      <c r="H135" s="129"/>
      <c r="I135" s="129"/>
      <c r="J135" s="129"/>
      <c r="L135" s="34"/>
    </row>
  </sheetData>
  <sheetProtection sheet="1"/>
  <protectedRanges>
    <protectedRange sqref="P4" name="Van"/>
  </protectedRanges>
  <mergeCells count="42">
    <mergeCell ref="P36:P37"/>
    <mergeCell ref="N39:P39"/>
    <mergeCell ref="O40:P40"/>
    <mergeCell ref="K31:K32"/>
    <mergeCell ref="P31:P32"/>
    <mergeCell ref="B32:J32"/>
    <mergeCell ref="L32:O32"/>
    <mergeCell ref="B33:J33"/>
    <mergeCell ref="E34:J34"/>
    <mergeCell ref="P34:P35"/>
    <mergeCell ref="B25:I25"/>
    <mergeCell ref="B26:I26"/>
    <mergeCell ref="B27:I27"/>
    <mergeCell ref="B28:I28"/>
    <mergeCell ref="B29:I29"/>
    <mergeCell ref="B30:I30"/>
    <mergeCell ref="B19:I19"/>
    <mergeCell ref="B20:I20"/>
    <mergeCell ref="B21:I21"/>
    <mergeCell ref="B22:I22"/>
    <mergeCell ref="B23:I23"/>
    <mergeCell ref="B24:I24"/>
    <mergeCell ref="B13:P13"/>
    <mergeCell ref="B14:F14"/>
    <mergeCell ref="B15:I15"/>
    <mergeCell ref="B16:I16"/>
    <mergeCell ref="B17:I17"/>
    <mergeCell ref="B18:I18"/>
    <mergeCell ref="C7:I7"/>
    <mergeCell ref="M7:P11"/>
    <mergeCell ref="C8:I8"/>
    <mergeCell ref="C9:I9"/>
    <mergeCell ref="K9:L9"/>
    <mergeCell ref="C10:I10"/>
    <mergeCell ref="C11:F11"/>
    <mergeCell ref="H11:I11"/>
    <mergeCell ref="J1:L1"/>
    <mergeCell ref="I3:J3"/>
    <mergeCell ref="C4:G4"/>
    <mergeCell ref="C5:I5"/>
    <mergeCell ref="N5:P5"/>
    <mergeCell ref="C6:I6"/>
  </mergeCells>
  <conditionalFormatting sqref="P16">
    <cfRule type="cellIs" priority="20" dxfId="1" operator="notEqual" stopIfTrue="1">
      <formula>$K$16</formula>
    </cfRule>
  </conditionalFormatting>
  <conditionalFormatting sqref="P36:P37">
    <cfRule type="containsText" priority="1" dxfId="18" operator="containsText" stopIfTrue="1" text="alert">
      <formula>NOT(ISERROR(SEARCH("alert",P36)))</formula>
    </cfRule>
    <cfRule type="cellIs" priority="19" dxfId="17" operator="equal" stopIfTrue="1">
      <formula>"Alert"</formula>
    </cfRule>
  </conditionalFormatting>
  <conditionalFormatting sqref="P17">
    <cfRule type="cellIs" priority="17" dxfId="1" operator="notEqual" stopIfTrue="1">
      <formula>$K$17</formula>
    </cfRule>
    <cfRule type="cellIs" priority="18" dxfId="1" operator="notEqual" stopIfTrue="1">
      <formula>$K$17</formula>
    </cfRule>
  </conditionalFormatting>
  <conditionalFormatting sqref="P18">
    <cfRule type="cellIs" priority="15" dxfId="1" operator="notEqual" stopIfTrue="1">
      <formula>$K$18</formula>
    </cfRule>
    <cfRule type="cellIs" priority="16" dxfId="1" operator="notEqual" stopIfTrue="1">
      <formula>$K$18</formula>
    </cfRule>
  </conditionalFormatting>
  <conditionalFormatting sqref="P19">
    <cfRule type="cellIs" priority="14" dxfId="1" operator="notEqual" stopIfTrue="1">
      <formula>$K$19</formula>
    </cfRule>
  </conditionalFormatting>
  <conditionalFormatting sqref="P20">
    <cfRule type="cellIs" priority="13" dxfId="1" operator="notEqual" stopIfTrue="1">
      <formula>$K$19</formula>
    </cfRule>
  </conditionalFormatting>
  <conditionalFormatting sqref="P21">
    <cfRule type="cellIs" priority="12" dxfId="1" operator="notEqual" stopIfTrue="1">
      <formula>$K$21</formula>
    </cfRule>
  </conditionalFormatting>
  <conditionalFormatting sqref="P22">
    <cfRule type="cellIs" priority="11" dxfId="1" operator="notEqual" stopIfTrue="1">
      <formula>$K$22</formula>
    </cfRule>
  </conditionalFormatting>
  <conditionalFormatting sqref="P23">
    <cfRule type="cellIs" priority="10" dxfId="1" operator="notEqual" stopIfTrue="1">
      <formula>$K$23</formula>
    </cfRule>
  </conditionalFormatting>
  <conditionalFormatting sqref="P24">
    <cfRule type="cellIs" priority="9" dxfId="1" operator="notEqual" stopIfTrue="1">
      <formula>$K$24</formula>
    </cfRule>
  </conditionalFormatting>
  <conditionalFormatting sqref="P25">
    <cfRule type="cellIs" priority="8" dxfId="1" operator="notEqual" stopIfTrue="1">
      <formula>$K$25</formula>
    </cfRule>
  </conditionalFormatting>
  <conditionalFormatting sqref="P26">
    <cfRule type="cellIs" priority="7" dxfId="1" operator="notEqual" stopIfTrue="1">
      <formula>$K$26</formula>
    </cfRule>
  </conditionalFormatting>
  <conditionalFormatting sqref="P27">
    <cfRule type="cellIs" priority="6" dxfId="1" operator="notEqual" stopIfTrue="1">
      <formula>$K$27</formula>
    </cfRule>
  </conditionalFormatting>
  <conditionalFormatting sqref="P28">
    <cfRule type="cellIs" priority="5" dxfId="1" operator="notEqual" stopIfTrue="1">
      <formula>$K$28</formula>
    </cfRule>
  </conditionalFormatting>
  <conditionalFormatting sqref="P29">
    <cfRule type="cellIs" priority="4" dxfId="1" operator="notEqual" stopIfTrue="1">
      <formula>$K$29</formula>
    </cfRule>
  </conditionalFormatting>
  <conditionalFormatting sqref="P30">
    <cfRule type="cellIs" priority="3" dxfId="1" operator="notEqual" stopIfTrue="1">
      <formula>$K$30</formula>
    </cfRule>
  </conditionalFormatting>
  <conditionalFormatting sqref="E34">
    <cfRule type="containsText" priority="2" dxfId="0" operator="containsText" stopIfTrue="1" text="Alert">
      <formula>NOT(ISERROR(SEARCH("Alert",E34)))</formula>
    </cfRule>
  </conditionalFormatting>
  <dataValidations count="1">
    <dataValidation type="list" allowBlank="1" showInputMessage="1" showErrorMessage="1" sqref="H4">
      <formula1>$T$1:$T$7</formula1>
    </dataValidation>
  </dataValidations>
  <printOptions horizontalCentered="1" verticalCentered="1"/>
  <pageMargins left="0" right="0" top="0.5" bottom="0.35" header="0.3" footer="0"/>
  <pageSetup fitToHeight="1" fitToWidth="1" horizontalDpi="600" verticalDpi="600" orientation="portrait" scale="95" r:id="rId2"/>
  <headerFooter alignWithMargins="0">
    <oddFooter>&amp;L&amp;"Calibri,Regular"&amp;8Rev. 01-2015</oddFooter>
  </headerFooter>
  <drawing r:id="rId1"/>
</worksheet>
</file>

<file path=xl/worksheets/sheet3.xml><?xml version="1.0" encoding="utf-8"?>
<worksheet xmlns="http://schemas.openxmlformats.org/spreadsheetml/2006/main" xmlns:r="http://schemas.openxmlformats.org/officeDocument/2006/relationships">
  <dimension ref="A1:C40"/>
  <sheetViews>
    <sheetView zoomScalePageLayoutView="0" workbookViewId="0" topLeftCell="A1">
      <selection activeCell="F16" sqref="F16"/>
    </sheetView>
  </sheetViews>
  <sheetFormatPr defaultColWidth="9.140625" defaultRowHeight="12.75"/>
  <cols>
    <col min="1" max="1" width="3.28125" style="108" customWidth="1"/>
    <col min="2" max="2" width="76.28125" style="252" customWidth="1"/>
    <col min="3" max="3" width="4.8515625" style="108" customWidth="1"/>
    <col min="4" max="16384" width="8.8515625" style="108" customWidth="1"/>
  </cols>
  <sheetData>
    <row r="1" spans="1:2" ht="23.25" customHeight="1">
      <c r="A1" s="109"/>
      <c r="B1" s="256" t="s">
        <v>19</v>
      </c>
    </row>
    <row r="2" spans="1:2" ht="30" customHeight="1">
      <c r="A2" s="109"/>
      <c r="B2" s="252" t="s">
        <v>68</v>
      </c>
    </row>
    <row r="3" spans="1:3" ht="23.25" customHeight="1">
      <c r="A3" s="109"/>
      <c r="B3" s="257" t="s">
        <v>82</v>
      </c>
      <c r="C3" s="251"/>
    </row>
    <row r="4" spans="1:3" ht="30.75" customHeight="1">
      <c r="A4" s="109"/>
      <c r="B4" s="388" t="s">
        <v>69</v>
      </c>
      <c r="C4" s="388"/>
    </row>
    <row r="5" spans="1:3" ht="15.75" customHeight="1">
      <c r="A5" s="109"/>
      <c r="B5" s="110"/>
      <c r="C5" s="250"/>
    </row>
    <row r="6" spans="1:3" ht="15.75" customHeight="1">
      <c r="A6" s="109"/>
      <c r="B6" s="250" t="s">
        <v>85</v>
      </c>
      <c r="C6" s="250"/>
    </row>
    <row r="7" spans="1:2" ht="15.75" customHeight="1">
      <c r="A7" s="109"/>
      <c r="B7" s="110" t="s">
        <v>86</v>
      </c>
    </row>
    <row r="8" spans="1:2" ht="15.75" customHeight="1">
      <c r="A8" s="109"/>
      <c r="B8" s="110" t="s">
        <v>84</v>
      </c>
    </row>
    <row r="9" spans="1:2" ht="15.75" customHeight="1">
      <c r="A9" s="109"/>
      <c r="B9" s="110" t="s">
        <v>83</v>
      </c>
    </row>
    <row r="10" spans="1:2" ht="15.75" customHeight="1">
      <c r="A10" s="109"/>
      <c r="B10" s="110" t="s">
        <v>70</v>
      </c>
    </row>
    <row r="11" spans="1:2" ht="15.75" customHeight="1">
      <c r="A11" s="109"/>
      <c r="B11" s="110"/>
    </row>
    <row r="12" spans="1:2" ht="15.75" customHeight="1">
      <c r="A12" s="109"/>
      <c r="B12" s="250" t="s">
        <v>79</v>
      </c>
    </row>
    <row r="13" spans="1:2" ht="15.75" customHeight="1">
      <c r="A13" s="109"/>
      <c r="B13" s="110" t="s">
        <v>71</v>
      </c>
    </row>
    <row r="14" spans="1:2" ht="15.75" customHeight="1">
      <c r="A14" s="109"/>
      <c r="B14" s="110" t="s">
        <v>72</v>
      </c>
    </row>
    <row r="15" spans="1:2" ht="15.75" customHeight="1">
      <c r="A15" s="109"/>
      <c r="B15" s="110" t="s">
        <v>73</v>
      </c>
    </row>
    <row r="16" spans="1:2" ht="15.75" customHeight="1">
      <c r="A16" s="109"/>
      <c r="B16" s="110" t="s">
        <v>74</v>
      </c>
    </row>
    <row r="17" spans="1:2" ht="15.75" customHeight="1">
      <c r="A17" s="109"/>
      <c r="B17" s="110" t="s">
        <v>75</v>
      </c>
    </row>
    <row r="18" spans="1:2" ht="15.75" customHeight="1">
      <c r="A18" s="109"/>
      <c r="B18" s="110" t="s">
        <v>76</v>
      </c>
    </row>
    <row r="19" spans="1:2" ht="15.75" customHeight="1">
      <c r="A19" s="109"/>
      <c r="B19" s="110" t="s">
        <v>77</v>
      </c>
    </row>
    <row r="20" spans="1:2" ht="15.75" customHeight="1">
      <c r="A20" s="109"/>
      <c r="B20" s="110" t="s">
        <v>20</v>
      </c>
    </row>
    <row r="21" spans="1:2" ht="15.75" customHeight="1">
      <c r="A21" s="109"/>
      <c r="B21" s="112"/>
    </row>
    <row r="22" spans="1:2" ht="15.75" customHeight="1">
      <c r="A22" s="109"/>
      <c r="B22" s="250" t="s">
        <v>78</v>
      </c>
    </row>
    <row r="23" spans="1:2" ht="15.75" customHeight="1">
      <c r="A23" s="109"/>
      <c r="B23" s="110" t="s">
        <v>80</v>
      </c>
    </row>
    <row r="24" spans="1:2" ht="15.75" customHeight="1">
      <c r="A24" s="109"/>
      <c r="B24" s="110" t="s">
        <v>81</v>
      </c>
    </row>
    <row r="25" spans="1:3" ht="15.75" customHeight="1">
      <c r="A25" s="109"/>
      <c r="B25" s="110"/>
      <c r="C25" s="111"/>
    </row>
    <row r="26" ht="15.75" customHeight="1">
      <c r="A26" s="109"/>
    </row>
    <row r="27" ht="13.5">
      <c r="A27" s="109"/>
    </row>
    <row r="28" spans="1:2" ht="15.75" customHeight="1">
      <c r="A28" s="109"/>
      <c r="B28" s="255"/>
    </row>
    <row r="29" spans="1:2" ht="15.75" customHeight="1">
      <c r="A29" s="109"/>
      <c r="B29" s="110"/>
    </row>
    <row r="30" spans="1:2" ht="33" customHeight="1">
      <c r="A30" s="109"/>
      <c r="B30" s="253"/>
    </row>
    <row r="31" spans="1:2" ht="15.75" customHeight="1">
      <c r="A31" s="109"/>
      <c r="B31" s="110"/>
    </row>
    <row r="32" spans="1:2" ht="15.75" customHeight="1">
      <c r="A32" s="109"/>
      <c r="B32" s="110"/>
    </row>
    <row r="33" spans="1:2" ht="14.25">
      <c r="A33" s="109"/>
      <c r="B33" s="110"/>
    </row>
    <row r="34" ht="13.5">
      <c r="A34" s="109"/>
    </row>
    <row r="35" spans="1:2" ht="13.5">
      <c r="A35" s="109"/>
      <c r="B35" s="254"/>
    </row>
    <row r="36" spans="1:2" ht="13.5">
      <c r="A36" s="109"/>
      <c r="B36" s="254"/>
    </row>
    <row r="37" spans="1:2" ht="13.5">
      <c r="A37" s="109"/>
      <c r="B37" s="254"/>
    </row>
    <row r="38" spans="1:2" ht="13.5">
      <c r="A38" s="109"/>
      <c r="B38" s="254"/>
    </row>
    <row r="39" spans="1:2" ht="13.5">
      <c r="A39" s="109"/>
      <c r="B39" s="254"/>
    </row>
    <row r="40" ht="13.5">
      <c r="B40" s="254"/>
    </row>
  </sheetData>
  <sheetProtection/>
  <mergeCells count="1">
    <mergeCell ref="B4:C4"/>
  </mergeCells>
  <printOptions horizontalCentered="1" verticalCentered="1"/>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W33"/>
  <sheetViews>
    <sheetView zoomScalePageLayoutView="0" workbookViewId="0" topLeftCell="A1">
      <selection activeCell="G28" sqref="G28"/>
    </sheetView>
  </sheetViews>
  <sheetFormatPr defaultColWidth="9.140625" defaultRowHeight="12.75"/>
  <cols>
    <col min="1" max="8" width="7.57421875" style="42" customWidth="1"/>
    <col min="9" max="9" width="2.57421875" style="42" customWidth="1"/>
    <col min="10" max="20" width="6.28125" style="42" bestFit="1" customWidth="1"/>
    <col min="21" max="21" width="39.8515625" style="42" customWidth="1"/>
    <col min="22" max="22" width="5.8515625" style="66" customWidth="1"/>
    <col min="23" max="23" width="6.140625" style="66" customWidth="1"/>
    <col min="24" max="16384" width="9.140625" style="42" customWidth="1"/>
  </cols>
  <sheetData>
    <row r="1" spans="1:23" s="38" customFormat="1" ht="18.75" customHeight="1">
      <c r="A1" s="35"/>
      <c r="B1" s="36"/>
      <c r="C1" s="36"/>
      <c r="D1" s="36"/>
      <c r="E1" s="36"/>
      <c r="F1" s="36"/>
      <c r="G1" s="36"/>
      <c r="H1" s="36"/>
      <c r="I1" s="80"/>
      <c r="J1" s="36"/>
      <c r="K1" s="36"/>
      <c r="L1" s="36"/>
      <c r="M1" s="36"/>
      <c r="N1" s="36"/>
      <c r="O1" s="36"/>
      <c r="P1" s="36"/>
      <c r="Q1" s="36"/>
      <c r="R1" s="36"/>
      <c r="S1" s="36"/>
      <c r="T1" s="81"/>
      <c r="V1" s="65"/>
      <c r="W1" s="65"/>
    </row>
    <row r="2" spans="1:23" s="37" customFormat="1" ht="23.25" customHeight="1" thickBot="1">
      <c r="A2" s="82" t="s">
        <v>30</v>
      </c>
      <c r="B2" s="83"/>
      <c r="C2" s="83"/>
      <c r="D2" s="83"/>
      <c r="E2" s="83"/>
      <c r="F2" s="83"/>
      <c r="G2" s="83"/>
      <c r="H2" s="39"/>
      <c r="I2" s="84"/>
      <c r="J2" s="85"/>
      <c r="K2" s="86"/>
      <c r="L2" s="86"/>
      <c r="M2" s="86"/>
      <c r="N2" s="86"/>
      <c r="O2" s="86"/>
      <c r="Q2" s="391" t="s">
        <v>21</v>
      </c>
      <c r="R2" s="391"/>
      <c r="S2" s="391"/>
      <c r="T2" s="392"/>
      <c r="V2" s="65"/>
      <c r="W2" s="65"/>
    </row>
    <row r="3" spans="1:23" ht="12" customHeight="1">
      <c r="A3" s="393" t="s">
        <v>31</v>
      </c>
      <c r="B3" s="394" t="s">
        <v>6</v>
      </c>
      <c r="C3" s="395" t="s">
        <v>22</v>
      </c>
      <c r="D3" s="396"/>
      <c r="E3" s="396"/>
      <c r="F3" s="396"/>
      <c r="G3" s="396"/>
      <c r="H3" s="396"/>
      <c r="I3" s="87"/>
      <c r="J3" s="40"/>
      <c r="K3" s="41"/>
      <c r="L3" s="41"/>
      <c r="M3" s="41"/>
      <c r="N3" s="41"/>
      <c r="O3" s="41"/>
      <c r="P3" s="41"/>
      <c r="Q3" s="41"/>
      <c r="R3" s="41"/>
      <c r="S3" s="41"/>
      <c r="T3" s="88"/>
      <c r="V3" s="389" t="s">
        <v>32</v>
      </c>
      <c r="W3" s="389"/>
    </row>
    <row r="4" spans="1:23" ht="31.5" customHeight="1" thickBot="1">
      <c r="A4" s="393"/>
      <c r="B4" s="394"/>
      <c r="C4" s="43">
        <v>5</v>
      </c>
      <c r="D4" s="44">
        <v>7</v>
      </c>
      <c r="E4" s="44">
        <v>6</v>
      </c>
      <c r="F4" s="45" t="s">
        <v>23</v>
      </c>
      <c r="G4" s="44">
        <v>4</v>
      </c>
      <c r="H4" s="44">
        <v>3</v>
      </c>
      <c r="I4" s="89"/>
      <c r="J4" s="46">
        <v>5</v>
      </c>
      <c r="K4" s="46">
        <v>6</v>
      </c>
      <c r="L4" s="46">
        <v>7</v>
      </c>
      <c r="M4" s="46">
        <v>8</v>
      </c>
      <c r="N4" s="46">
        <v>9</v>
      </c>
      <c r="O4" s="46">
        <v>10</v>
      </c>
      <c r="P4" s="46">
        <v>11</v>
      </c>
      <c r="Q4" s="46">
        <v>12</v>
      </c>
      <c r="R4" s="46">
        <v>13</v>
      </c>
      <c r="S4" s="46">
        <v>14</v>
      </c>
      <c r="T4" s="47">
        <v>15</v>
      </c>
      <c r="V4" s="390" t="s">
        <v>33</v>
      </c>
      <c r="W4" s="390"/>
    </row>
    <row r="5" spans="1:23" ht="12.75" customHeight="1" thickBot="1">
      <c r="A5" s="393"/>
      <c r="B5" s="394"/>
      <c r="C5" s="397" t="s">
        <v>24</v>
      </c>
      <c r="D5" s="398"/>
      <c r="E5" s="398"/>
      <c r="F5" s="398"/>
      <c r="G5" s="398"/>
      <c r="H5" s="398"/>
      <c r="I5" s="90"/>
      <c r="J5" s="399" t="s">
        <v>25</v>
      </c>
      <c r="K5" s="399"/>
      <c r="L5" s="399"/>
      <c r="M5" s="399"/>
      <c r="N5" s="399"/>
      <c r="O5" s="399"/>
      <c r="P5" s="399"/>
      <c r="Q5" s="399"/>
      <c r="R5" s="399"/>
      <c r="S5" s="399"/>
      <c r="T5" s="400"/>
      <c r="V5" s="102">
        <v>19</v>
      </c>
      <c r="W5" s="102">
        <v>23</v>
      </c>
    </row>
    <row r="6" spans="1:23" ht="13.5" thickTop="1">
      <c r="A6" s="91">
        <v>420</v>
      </c>
      <c r="B6" s="92">
        <v>305</v>
      </c>
      <c r="C6" s="48">
        <v>20</v>
      </c>
      <c r="D6" s="49">
        <v>13.808219178082192</v>
      </c>
      <c r="E6" s="50">
        <v>16.57894736842105</v>
      </c>
      <c r="F6" s="49">
        <v>22.300884955752213</v>
      </c>
      <c r="G6" s="50">
        <v>25.2</v>
      </c>
      <c r="H6" s="67">
        <v>32.30769230769231</v>
      </c>
      <c r="I6" s="93"/>
      <c r="J6" s="68">
        <v>61</v>
      </c>
      <c r="K6" s="51">
        <v>50.833333333333336</v>
      </c>
      <c r="L6" s="51">
        <v>43.57142857142857</v>
      </c>
      <c r="M6" s="51">
        <v>38.125</v>
      </c>
      <c r="N6" s="51">
        <v>33.888888888888886</v>
      </c>
      <c r="O6" s="51">
        <v>30.5</v>
      </c>
      <c r="P6" s="51">
        <v>27.727272727272727</v>
      </c>
      <c r="Q6" s="51">
        <v>25.416666666666668</v>
      </c>
      <c r="R6" s="51">
        <v>23.46153846153846</v>
      </c>
      <c r="S6" s="51">
        <v>21.785714285714285</v>
      </c>
      <c r="T6" s="52">
        <v>20.333333333333332</v>
      </c>
      <c r="V6" s="66">
        <f>C6*$V$5</f>
        <v>380</v>
      </c>
      <c r="W6" s="66">
        <f>C6*$W$5</f>
        <v>460</v>
      </c>
    </row>
    <row r="7" spans="1:23" ht="12.75">
      <c r="A7" s="91">
        <v>525</v>
      </c>
      <c r="B7" s="92">
        <v>342</v>
      </c>
      <c r="C7" s="48">
        <v>25</v>
      </c>
      <c r="D7" s="49">
        <v>17.26027397260274</v>
      </c>
      <c r="E7" s="50">
        <v>20.723684210526315</v>
      </c>
      <c r="F7" s="49">
        <v>27.876106194690266</v>
      </c>
      <c r="G7" s="50">
        <v>31</v>
      </c>
      <c r="H7" s="49">
        <v>40.38461538461539</v>
      </c>
      <c r="I7" s="93"/>
      <c r="J7" s="51">
        <v>68.4</v>
      </c>
      <c r="K7" s="51">
        <v>57</v>
      </c>
      <c r="L7" s="51">
        <v>48.857142857142854</v>
      </c>
      <c r="M7" s="51">
        <v>42.75</v>
      </c>
      <c r="N7" s="51">
        <v>38</v>
      </c>
      <c r="O7" s="51">
        <v>34.2</v>
      </c>
      <c r="P7" s="51">
        <v>31.09090909090909</v>
      </c>
      <c r="Q7" s="51">
        <v>28.5</v>
      </c>
      <c r="R7" s="51">
        <v>26.307692307692307</v>
      </c>
      <c r="S7" s="51">
        <v>24.428571428571427</v>
      </c>
      <c r="T7" s="52">
        <v>22.8</v>
      </c>
      <c r="V7" s="66">
        <f>C7*$V$5</f>
        <v>475</v>
      </c>
      <c r="W7" s="66">
        <f>C7*$W$5</f>
        <v>575</v>
      </c>
    </row>
    <row r="8" spans="1:23" ht="12.75">
      <c r="A8" s="91">
        <v>630</v>
      </c>
      <c r="B8" s="92">
        <v>380</v>
      </c>
      <c r="C8" s="48">
        <v>30</v>
      </c>
      <c r="D8" s="49">
        <v>20.71232876712329</v>
      </c>
      <c r="E8" s="50">
        <v>24.86842105263158</v>
      </c>
      <c r="F8" s="49">
        <v>33.45132743362832</v>
      </c>
      <c r="G8" s="50">
        <v>37.8</v>
      </c>
      <c r="H8" s="49">
        <v>48.46153846153846</v>
      </c>
      <c r="I8" s="93"/>
      <c r="J8" s="51">
        <v>76</v>
      </c>
      <c r="K8" s="51">
        <v>63.333333333333336</v>
      </c>
      <c r="L8" s="51">
        <v>54.285714285714285</v>
      </c>
      <c r="M8" s="51">
        <v>47.5</v>
      </c>
      <c r="N8" s="51">
        <v>42.22222222222222</v>
      </c>
      <c r="O8" s="51">
        <v>38</v>
      </c>
      <c r="P8" s="51">
        <v>34.54545454545455</v>
      </c>
      <c r="Q8" s="51">
        <v>31.666666666666668</v>
      </c>
      <c r="R8" s="51">
        <v>29.23076923076923</v>
      </c>
      <c r="S8" s="51">
        <v>27.142857142857142</v>
      </c>
      <c r="T8" s="52">
        <v>25.333333333333332</v>
      </c>
      <c r="V8" s="66">
        <f aca="true" t="shared" si="0" ref="V8:V33">C8*$V$5</f>
        <v>570</v>
      </c>
      <c r="W8" s="66">
        <f aca="true" t="shared" si="1" ref="W8:W33">C8*$W$5</f>
        <v>690</v>
      </c>
    </row>
    <row r="9" spans="1:23" ht="12.75">
      <c r="A9" s="91">
        <v>735</v>
      </c>
      <c r="B9" s="92">
        <v>416</v>
      </c>
      <c r="C9" s="48">
        <v>35</v>
      </c>
      <c r="D9" s="49">
        <v>24.164383561643834</v>
      </c>
      <c r="E9" s="50">
        <v>29.013157894736842</v>
      </c>
      <c r="F9" s="49">
        <v>39.02654867256637</v>
      </c>
      <c r="G9" s="50">
        <v>44.1</v>
      </c>
      <c r="H9" s="49">
        <v>57</v>
      </c>
      <c r="I9" s="93"/>
      <c r="J9" s="51">
        <v>83.2</v>
      </c>
      <c r="K9" s="51">
        <v>69.33333333333333</v>
      </c>
      <c r="L9" s="51">
        <v>59.42857142857143</v>
      </c>
      <c r="M9" s="51">
        <v>52</v>
      </c>
      <c r="N9" s="51">
        <v>46.22222222222222</v>
      </c>
      <c r="O9" s="51">
        <v>41.6</v>
      </c>
      <c r="P9" s="51">
        <v>37.81818181818182</v>
      </c>
      <c r="Q9" s="51">
        <v>34.666666666666664</v>
      </c>
      <c r="R9" s="51">
        <v>32</v>
      </c>
      <c r="S9" s="51">
        <v>29.714285714285715</v>
      </c>
      <c r="T9" s="52">
        <v>27.733333333333334</v>
      </c>
      <c r="V9" s="66">
        <f t="shared" si="0"/>
        <v>665</v>
      </c>
      <c r="W9" s="66">
        <f t="shared" si="1"/>
        <v>805</v>
      </c>
    </row>
    <row r="10" spans="1:23" ht="12.75">
      <c r="A10" s="91">
        <v>840</v>
      </c>
      <c r="B10" s="92">
        <v>454</v>
      </c>
      <c r="C10" s="48">
        <v>40</v>
      </c>
      <c r="D10" s="49">
        <v>27.616438356164384</v>
      </c>
      <c r="E10" s="50">
        <v>33.1578947368421</v>
      </c>
      <c r="F10" s="49">
        <v>44.60176991150443</v>
      </c>
      <c r="G10" s="50">
        <v>50.4</v>
      </c>
      <c r="H10" s="49">
        <v>64.61538461538461</v>
      </c>
      <c r="I10" s="93"/>
      <c r="J10" s="51">
        <v>90.8</v>
      </c>
      <c r="K10" s="51">
        <v>75.66666666666667</v>
      </c>
      <c r="L10" s="51">
        <v>64.85714285714286</v>
      </c>
      <c r="M10" s="51">
        <v>56.75</v>
      </c>
      <c r="N10" s="51">
        <v>50.44444444444444</v>
      </c>
      <c r="O10" s="51">
        <v>45.4</v>
      </c>
      <c r="P10" s="51">
        <v>41.27272727272727</v>
      </c>
      <c r="Q10" s="51">
        <v>37.833333333333336</v>
      </c>
      <c r="R10" s="51">
        <v>34.92307692307692</v>
      </c>
      <c r="S10" s="51">
        <v>32.42857142857143</v>
      </c>
      <c r="T10" s="52">
        <v>30.266666666666666</v>
      </c>
      <c r="V10" s="66">
        <f t="shared" si="0"/>
        <v>760</v>
      </c>
      <c r="W10" s="66">
        <f t="shared" si="1"/>
        <v>920</v>
      </c>
    </row>
    <row r="11" spans="1:23" ht="12.75">
      <c r="A11" s="91">
        <v>945</v>
      </c>
      <c r="B11" s="92">
        <v>490</v>
      </c>
      <c r="C11" s="48">
        <v>45</v>
      </c>
      <c r="D11" s="49">
        <v>31.068493150684933</v>
      </c>
      <c r="E11" s="50">
        <v>38</v>
      </c>
      <c r="F11" s="49">
        <v>50.176991150442475</v>
      </c>
      <c r="G11" s="50">
        <v>56.7</v>
      </c>
      <c r="H11" s="49">
        <v>72.6923076923077</v>
      </c>
      <c r="I11" s="93"/>
      <c r="J11" s="51">
        <v>98</v>
      </c>
      <c r="K11" s="51">
        <v>81.66666666666667</v>
      </c>
      <c r="L11" s="51">
        <v>70</v>
      </c>
      <c r="M11" s="51">
        <v>61.25</v>
      </c>
      <c r="N11" s="51">
        <v>54.44444444444444</v>
      </c>
      <c r="O11" s="51">
        <v>49</v>
      </c>
      <c r="P11" s="51">
        <v>44.54545454545455</v>
      </c>
      <c r="Q11" s="51">
        <v>40.833333333333336</v>
      </c>
      <c r="R11" s="51">
        <v>37.69230769230769</v>
      </c>
      <c r="S11" s="51">
        <v>35</v>
      </c>
      <c r="T11" s="52">
        <v>32.666666666666664</v>
      </c>
      <c r="V11" s="66">
        <f t="shared" si="0"/>
        <v>855</v>
      </c>
      <c r="W11" s="66">
        <f t="shared" si="1"/>
        <v>1035</v>
      </c>
    </row>
    <row r="12" spans="1:23" ht="12.75">
      <c r="A12" s="91">
        <v>1050</v>
      </c>
      <c r="B12" s="92">
        <v>528</v>
      </c>
      <c r="C12" s="48">
        <v>50</v>
      </c>
      <c r="D12" s="49">
        <v>34.52054794520548</v>
      </c>
      <c r="E12" s="50">
        <v>42</v>
      </c>
      <c r="F12" s="49">
        <v>55</v>
      </c>
      <c r="G12" s="50">
        <v>63</v>
      </c>
      <c r="H12" s="49">
        <v>80.76923076923077</v>
      </c>
      <c r="I12" s="93"/>
      <c r="J12" s="51">
        <v>105.6</v>
      </c>
      <c r="K12" s="51">
        <v>88</v>
      </c>
      <c r="L12" s="51">
        <v>75.42857142857143</v>
      </c>
      <c r="M12" s="51">
        <v>66</v>
      </c>
      <c r="N12" s="51">
        <v>58.666666666666664</v>
      </c>
      <c r="O12" s="51">
        <v>52.8</v>
      </c>
      <c r="P12" s="51">
        <v>48</v>
      </c>
      <c r="Q12" s="51">
        <v>44</v>
      </c>
      <c r="R12" s="51">
        <v>40.61538461538461</v>
      </c>
      <c r="S12" s="51">
        <v>37.714285714285715</v>
      </c>
      <c r="T12" s="52">
        <v>35.2</v>
      </c>
      <c r="V12" s="66">
        <f t="shared" si="0"/>
        <v>950</v>
      </c>
      <c r="W12" s="66">
        <f t="shared" si="1"/>
        <v>1150</v>
      </c>
    </row>
    <row r="13" spans="1:23" ht="12.75">
      <c r="A13" s="91">
        <v>1155</v>
      </c>
      <c r="B13" s="92">
        <v>565</v>
      </c>
      <c r="C13" s="48">
        <v>55</v>
      </c>
      <c r="D13" s="49">
        <v>37.97260273972603</v>
      </c>
      <c r="E13" s="50">
        <v>45.5921052631579</v>
      </c>
      <c r="F13" s="49">
        <v>61.32743362831859</v>
      </c>
      <c r="G13" s="50">
        <v>69.3</v>
      </c>
      <c r="H13" s="49">
        <v>88.84615384615384</v>
      </c>
      <c r="I13" s="93"/>
      <c r="J13" s="51">
        <v>113</v>
      </c>
      <c r="K13" s="51">
        <v>94.16666666666667</v>
      </c>
      <c r="L13" s="51">
        <v>80.71428571428571</v>
      </c>
      <c r="M13" s="51">
        <v>70.625</v>
      </c>
      <c r="N13" s="51">
        <v>62.77777777777778</v>
      </c>
      <c r="O13" s="51">
        <v>56.5</v>
      </c>
      <c r="P13" s="51">
        <v>51.36363636363637</v>
      </c>
      <c r="Q13" s="51">
        <v>47.083333333333336</v>
      </c>
      <c r="R13" s="51">
        <v>43.46153846153846</v>
      </c>
      <c r="S13" s="51">
        <v>40.357142857142854</v>
      </c>
      <c r="T13" s="52">
        <v>37.666666666666664</v>
      </c>
      <c r="V13" s="66">
        <f t="shared" si="0"/>
        <v>1045</v>
      </c>
      <c r="W13" s="66">
        <f t="shared" si="1"/>
        <v>1265</v>
      </c>
    </row>
    <row r="14" spans="1:23" ht="12.75">
      <c r="A14" s="91">
        <v>1260</v>
      </c>
      <c r="B14" s="92">
        <v>602</v>
      </c>
      <c r="C14" s="48">
        <v>60</v>
      </c>
      <c r="D14" s="49">
        <v>42</v>
      </c>
      <c r="E14" s="50">
        <v>49.73684210526316</v>
      </c>
      <c r="F14" s="49">
        <v>66.90265486725664</v>
      </c>
      <c r="G14" s="50">
        <v>75.6</v>
      </c>
      <c r="H14" s="49">
        <v>96.92307692307692</v>
      </c>
      <c r="I14" s="93"/>
      <c r="J14" s="51">
        <v>120.4</v>
      </c>
      <c r="K14" s="51">
        <v>100.33333333333333</v>
      </c>
      <c r="L14" s="51">
        <v>86</v>
      </c>
      <c r="M14" s="51">
        <v>75.25</v>
      </c>
      <c r="N14" s="51">
        <v>66.88888888888889</v>
      </c>
      <c r="O14" s="51">
        <v>60.2</v>
      </c>
      <c r="P14" s="51">
        <v>54.72727272727273</v>
      </c>
      <c r="Q14" s="51">
        <v>50.166666666666664</v>
      </c>
      <c r="R14" s="51">
        <v>46.30769230769231</v>
      </c>
      <c r="S14" s="51">
        <v>43</v>
      </c>
      <c r="T14" s="52">
        <v>40.13333333333333</v>
      </c>
      <c r="V14" s="66">
        <f t="shared" si="0"/>
        <v>1140</v>
      </c>
      <c r="W14" s="66">
        <f t="shared" si="1"/>
        <v>1380</v>
      </c>
    </row>
    <row r="15" spans="1:23" ht="12.75">
      <c r="A15" s="91">
        <v>1365</v>
      </c>
      <c r="B15" s="92">
        <v>640</v>
      </c>
      <c r="C15" s="48">
        <v>65</v>
      </c>
      <c r="D15" s="49">
        <v>44.87671232876713</v>
      </c>
      <c r="E15" s="50">
        <v>53.88157894736842</v>
      </c>
      <c r="F15" s="49">
        <v>72.47787610619469</v>
      </c>
      <c r="G15" s="50">
        <v>81.9</v>
      </c>
      <c r="H15" s="94">
        <v>105</v>
      </c>
      <c r="I15" s="95"/>
      <c r="J15" s="96">
        <v>128</v>
      </c>
      <c r="K15" s="51">
        <v>106.66666666666667</v>
      </c>
      <c r="L15" s="51">
        <v>91.42857142857143</v>
      </c>
      <c r="M15" s="51">
        <v>80</v>
      </c>
      <c r="N15" s="51">
        <v>71.11111111111111</v>
      </c>
      <c r="O15" s="51">
        <v>64</v>
      </c>
      <c r="P15" s="51">
        <v>58.18181818181818</v>
      </c>
      <c r="Q15" s="51">
        <v>53.333333333333336</v>
      </c>
      <c r="R15" s="51">
        <v>49.23076923076923</v>
      </c>
      <c r="S15" s="51">
        <v>45.714285714285715</v>
      </c>
      <c r="T15" s="52">
        <v>42.666666666666664</v>
      </c>
      <c r="V15" s="66">
        <f t="shared" si="0"/>
        <v>1235</v>
      </c>
      <c r="W15" s="66">
        <f t="shared" si="1"/>
        <v>1495</v>
      </c>
    </row>
    <row r="16" spans="1:23" ht="12.75">
      <c r="A16" s="91">
        <v>1470</v>
      </c>
      <c r="B16" s="92">
        <v>677</v>
      </c>
      <c r="C16" s="48">
        <v>70</v>
      </c>
      <c r="D16" s="49">
        <v>49</v>
      </c>
      <c r="E16" s="50">
        <v>59</v>
      </c>
      <c r="F16" s="49">
        <v>78.05309734513274</v>
      </c>
      <c r="G16" s="50">
        <v>88.2</v>
      </c>
      <c r="H16" s="94">
        <v>114</v>
      </c>
      <c r="I16" s="95"/>
      <c r="J16" s="96">
        <v>135.4</v>
      </c>
      <c r="K16" s="51">
        <v>112.83333333333333</v>
      </c>
      <c r="L16" s="51">
        <v>96.71428571428571</v>
      </c>
      <c r="M16" s="51">
        <v>84.625</v>
      </c>
      <c r="N16" s="51">
        <v>75.22222222222223</v>
      </c>
      <c r="O16" s="51">
        <v>67.7</v>
      </c>
      <c r="P16" s="51">
        <v>61.54545454545455</v>
      </c>
      <c r="Q16" s="51">
        <v>56.416666666666664</v>
      </c>
      <c r="R16" s="51">
        <v>52.07692307692308</v>
      </c>
      <c r="S16" s="51">
        <v>48.357142857142854</v>
      </c>
      <c r="T16" s="52">
        <v>45.13333333333333</v>
      </c>
      <c r="V16" s="66">
        <f t="shared" si="0"/>
        <v>1330</v>
      </c>
      <c r="W16" s="66">
        <f t="shared" si="1"/>
        <v>1610</v>
      </c>
    </row>
    <row r="17" spans="1:23" ht="12.75">
      <c r="A17" s="91">
        <v>1575</v>
      </c>
      <c r="B17" s="92">
        <v>715</v>
      </c>
      <c r="C17" s="48">
        <v>75</v>
      </c>
      <c r="D17" s="49">
        <v>53</v>
      </c>
      <c r="E17" s="50">
        <v>62.171052631578945</v>
      </c>
      <c r="F17" s="49">
        <v>83.6283185840708</v>
      </c>
      <c r="G17" s="50">
        <v>94.5</v>
      </c>
      <c r="H17" s="94">
        <v>122</v>
      </c>
      <c r="I17" s="95"/>
      <c r="J17" s="96">
        <v>143</v>
      </c>
      <c r="K17" s="51">
        <v>119.16666666666667</v>
      </c>
      <c r="L17" s="51">
        <v>102.14285714285714</v>
      </c>
      <c r="M17" s="51">
        <v>89.375</v>
      </c>
      <c r="N17" s="51">
        <v>79.44444444444444</v>
      </c>
      <c r="O17" s="51">
        <v>71.5</v>
      </c>
      <c r="P17" s="51">
        <v>65</v>
      </c>
      <c r="Q17" s="51">
        <v>59.583333333333336</v>
      </c>
      <c r="R17" s="51">
        <v>55</v>
      </c>
      <c r="S17" s="51">
        <v>51.07142857142857</v>
      </c>
      <c r="T17" s="52">
        <v>47.666666666666664</v>
      </c>
      <c r="V17" s="66">
        <f t="shared" si="0"/>
        <v>1425</v>
      </c>
      <c r="W17" s="66">
        <f t="shared" si="1"/>
        <v>1725</v>
      </c>
    </row>
    <row r="18" spans="1:23" ht="12.75">
      <c r="A18" s="91">
        <v>1680</v>
      </c>
      <c r="B18" s="92">
        <v>752</v>
      </c>
      <c r="C18" s="48">
        <v>80</v>
      </c>
      <c r="D18" s="49">
        <v>56</v>
      </c>
      <c r="E18" s="50">
        <v>66.3157894736842</v>
      </c>
      <c r="F18" s="49">
        <v>89.20353982300885</v>
      </c>
      <c r="G18" s="50">
        <v>100.8</v>
      </c>
      <c r="H18" s="94">
        <v>130</v>
      </c>
      <c r="I18" s="95"/>
      <c r="J18" s="96">
        <v>150.4</v>
      </c>
      <c r="K18" s="51">
        <v>125.33333333333333</v>
      </c>
      <c r="L18" s="51">
        <v>107.42857142857143</v>
      </c>
      <c r="M18" s="51">
        <v>94</v>
      </c>
      <c r="N18" s="51">
        <v>83.55555555555556</v>
      </c>
      <c r="O18" s="51">
        <v>75.2</v>
      </c>
      <c r="P18" s="51">
        <v>68.36363636363636</v>
      </c>
      <c r="Q18" s="51">
        <v>62.666666666666664</v>
      </c>
      <c r="R18" s="51">
        <v>57.84615384615385</v>
      </c>
      <c r="S18" s="51">
        <v>53.714285714285715</v>
      </c>
      <c r="T18" s="52">
        <v>50.13333333333333</v>
      </c>
      <c r="V18" s="66">
        <f t="shared" si="0"/>
        <v>1520</v>
      </c>
      <c r="W18" s="66">
        <f t="shared" si="1"/>
        <v>1840</v>
      </c>
    </row>
    <row r="19" spans="1:23" ht="12.75">
      <c r="A19" s="91">
        <v>1785</v>
      </c>
      <c r="B19" s="92">
        <v>789</v>
      </c>
      <c r="C19" s="48">
        <v>85</v>
      </c>
      <c r="D19" s="49">
        <v>60</v>
      </c>
      <c r="E19" s="50">
        <v>72</v>
      </c>
      <c r="F19" s="49">
        <v>94.77876106194691</v>
      </c>
      <c r="G19" s="50">
        <v>108</v>
      </c>
      <c r="H19" s="94">
        <v>138</v>
      </c>
      <c r="I19" s="95"/>
      <c r="J19" s="96">
        <v>157.8</v>
      </c>
      <c r="K19" s="51">
        <v>131.5</v>
      </c>
      <c r="L19" s="51">
        <v>112.71428571428571</v>
      </c>
      <c r="M19" s="51">
        <v>98.625</v>
      </c>
      <c r="N19" s="51">
        <v>87.66666666666667</v>
      </c>
      <c r="O19" s="51">
        <v>78.9</v>
      </c>
      <c r="P19" s="51">
        <v>71.72727272727273</v>
      </c>
      <c r="Q19" s="51">
        <v>65.75</v>
      </c>
      <c r="R19" s="51">
        <v>60.69230769230769</v>
      </c>
      <c r="S19" s="51">
        <v>56.357142857142854</v>
      </c>
      <c r="T19" s="52">
        <v>52.6</v>
      </c>
      <c r="V19" s="66">
        <f t="shared" si="0"/>
        <v>1615</v>
      </c>
      <c r="W19" s="66">
        <f t="shared" si="1"/>
        <v>1955</v>
      </c>
    </row>
    <row r="20" spans="1:23" ht="12.75">
      <c r="A20" s="91">
        <v>1890</v>
      </c>
      <c r="B20" s="92">
        <v>826</v>
      </c>
      <c r="C20" s="48">
        <v>90</v>
      </c>
      <c r="D20" s="49">
        <v>63</v>
      </c>
      <c r="E20" s="50">
        <v>74.60526315789474</v>
      </c>
      <c r="F20" s="49">
        <v>100.35398230088495</v>
      </c>
      <c r="G20" s="50">
        <v>113.4</v>
      </c>
      <c r="H20" s="94">
        <v>146</v>
      </c>
      <c r="I20" s="95"/>
      <c r="J20" s="96">
        <v>165.2</v>
      </c>
      <c r="K20" s="51">
        <v>137.66666666666666</v>
      </c>
      <c r="L20" s="51">
        <v>118</v>
      </c>
      <c r="M20" s="51">
        <v>103.25</v>
      </c>
      <c r="N20" s="51">
        <v>91.77777777777777</v>
      </c>
      <c r="O20" s="51">
        <v>82.6</v>
      </c>
      <c r="P20" s="51">
        <v>75.0909090909091</v>
      </c>
      <c r="Q20" s="51">
        <v>68.83333333333333</v>
      </c>
      <c r="R20" s="51">
        <v>63.53846153846154</v>
      </c>
      <c r="S20" s="51">
        <v>59</v>
      </c>
      <c r="T20" s="52">
        <v>55.06666666666667</v>
      </c>
      <c r="V20" s="66">
        <f t="shared" si="0"/>
        <v>1710</v>
      </c>
      <c r="W20" s="66">
        <f t="shared" si="1"/>
        <v>2070</v>
      </c>
    </row>
    <row r="21" spans="1:23" ht="12.75">
      <c r="A21" s="91">
        <v>1995</v>
      </c>
      <c r="B21" s="92">
        <v>863</v>
      </c>
      <c r="C21" s="48">
        <v>95</v>
      </c>
      <c r="D21" s="49">
        <v>67</v>
      </c>
      <c r="E21" s="50">
        <v>80</v>
      </c>
      <c r="F21" s="49">
        <v>105.929203539823</v>
      </c>
      <c r="G21" s="50">
        <v>119.7</v>
      </c>
      <c r="H21" s="94">
        <v>154</v>
      </c>
      <c r="I21" s="95"/>
      <c r="J21" s="96">
        <v>172.6</v>
      </c>
      <c r="K21" s="51">
        <v>143.83333333333334</v>
      </c>
      <c r="L21" s="51">
        <v>123.28571428571429</v>
      </c>
      <c r="M21" s="51">
        <v>107.875</v>
      </c>
      <c r="N21" s="51">
        <v>95.88888888888889</v>
      </c>
      <c r="O21" s="51">
        <v>86.3</v>
      </c>
      <c r="P21" s="51">
        <v>78.45454545454545</v>
      </c>
      <c r="Q21" s="51">
        <v>71.91666666666667</v>
      </c>
      <c r="R21" s="51">
        <v>66.38461538461539</v>
      </c>
      <c r="S21" s="51">
        <v>61.642857142857146</v>
      </c>
      <c r="T21" s="52">
        <v>57.53333333333333</v>
      </c>
      <c r="V21" s="66">
        <f t="shared" si="0"/>
        <v>1805</v>
      </c>
      <c r="W21" s="66">
        <f t="shared" si="1"/>
        <v>2185</v>
      </c>
    </row>
    <row r="22" spans="1:23" ht="12.75">
      <c r="A22" s="91">
        <v>2100</v>
      </c>
      <c r="B22" s="92">
        <v>900</v>
      </c>
      <c r="C22" s="48">
        <v>100</v>
      </c>
      <c r="D22" s="49">
        <v>70</v>
      </c>
      <c r="E22" s="50">
        <v>82.89473684210526</v>
      </c>
      <c r="F22" s="49">
        <v>110</v>
      </c>
      <c r="G22" s="50">
        <v>125</v>
      </c>
      <c r="H22" s="94">
        <v>163</v>
      </c>
      <c r="I22" s="95"/>
      <c r="J22" s="96">
        <v>180</v>
      </c>
      <c r="K22" s="51">
        <v>150</v>
      </c>
      <c r="L22" s="51">
        <v>128.57142857142858</v>
      </c>
      <c r="M22" s="51">
        <v>112.5</v>
      </c>
      <c r="N22" s="51">
        <v>100</v>
      </c>
      <c r="O22" s="51">
        <v>90</v>
      </c>
      <c r="P22" s="51">
        <v>81.81818181818181</v>
      </c>
      <c r="Q22" s="51">
        <v>75</v>
      </c>
      <c r="R22" s="51">
        <v>69.23076923076923</v>
      </c>
      <c r="S22" s="51">
        <v>64.28571428571429</v>
      </c>
      <c r="T22" s="52">
        <v>60</v>
      </c>
      <c r="V22" s="66">
        <f t="shared" si="0"/>
        <v>1900</v>
      </c>
      <c r="W22" s="66">
        <f t="shared" si="1"/>
        <v>2300</v>
      </c>
    </row>
    <row r="23" spans="1:23" ht="12.75">
      <c r="A23" s="91">
        <v>2205</v>
      </c>
      <c r="B23" s="92">
        <v>938</v>
      </c>
      <c r="C23" s="48">
        <v>105</v>
      </c>
      <c r="D23" s="49">
        <v>73</v>
      </c>
      <c r="E23" s="50">
        <v>88</v>
      </c>
      <c r="F23" s="49">
        <v>116</v>
      </c>
      <c r="G23" s="50">
        <v>132.3</v>
      </c>
      <c r="H23" s="94">
        <v>169</v>
      </c>
      <c r="I23" s="95"/>
      <c r="J23" s="96">
        <v>187.6</v>
      </c>
      <c r="K23" s="51">
        <v>156.33333333333334</v>
      </c>
      <c r="L23" s="51">
        <v>134</v>
      </c>
      <c r="M23" s="51">
        <v>117.25</v>
      </c>
      <c r="N23" s="51">
        <v>104.22222222222223</v>
      </c>
      <c r="O23" s="51">
        <v>93.8</v>
      </c>
      <c r="P23" s="51">
        <v>85.27272727272727</v>
      </c>
      <c r="Q23" s="51">
        <v>78.16666666666667</v>
      </c>
      <c r="R23" s="51">
        <v>72.15384615384616</v>
      </c>
      <c r="S23" s="51">
        <v>67</v>
      </c>
      <c r="T23" s="52">
        <v>62.53333333333333</v>
      </c>
      <c r="V23" s="66">
        <f t="shared" si="0"/>
        <v>1995</v>
      </c>
      <c r="W23" s="66">
        <f t="shared" si="1"/>
        <v>2415</v>
      </c>
    </row>
    <row r="24" spans="1:23" ht="12.75">
      <c r="A24" s="91">
        <v>2310</v>
      </c>
      <c r="B24" s="92">
        <v>975</v>
      </c>
      <c r="C24" s="48">
        <v>110</v>
      </c>
      <c r="D24" s="49">
        <v>77</v>
      </c>
      <c r="E24" s="50">
        <v>93</v>
      </c>
      <c r="F24" s="49">
        <v>122</v>
      </c>
      <c r="G24" s="50">
        <v>138.6</v>
      </c>
      <c r="H24" s="94">
        <v>179</v>
      </c>
      <c r="I24" s="95"/>
      <c r="J24" s="96">
        <v>195</v>
      </c>
      <c r="K24" s="51">
        <v>162.5</v>
      </c>
      <c r="L24" s="51">
        <v>139.28571428571428</v>
      </c>
      <c r="M24" s="51">
        <v>121.875</v>
      </c>
      <c r="N24" s="51">
        <v>108.33333333333333</v>
      </c>
      <c r="O24" s="51">
        <v>97.5</v>
      </c>
      <c r="P24" s="51">
        <v>88.63636363636364</v>
      </c>
      <c r="Q24" s="51">
        <v>81.25</v>
      </c>
      <c r="R24" s="51">
        <v>75</v>
      </c>
      <c r="S24" s="51">
        <v>69.64285714285714</v>
      </c>
      <c r="T24" s="52">
        <v>65</v>
      </c>
      <c r="V24" s="66">
        <f t="shared" si="0"/>
        <v>2090</v>
      </c>
      <c r="W24" s="66">
        <f t="shared" si="1"/>
        <v>2530</v>
      </c>
    </row>
    <row r="25" spans="1:23" ht="12.75">
      <c r="A25" s="91">
        <v>2415</v>
      </c>
      <c r="B25" s="92">
        <v>1012</v>
      </c>
      <c r="C25" s="48">
        <v>115</v>
      </c>
      <c r="D25" s="49">
        <v>81</v>
      </c>
      <c r="E25" s="50">
        <v>97</v>
      </c>
      <c r="F25" s="49">
        <v>127</v>
      </c>
      <c r="G25" s="50">
        <v>144.9</v>
      </c>
      <c r="H25" s="94">
        <v>187</v>
      </c>
      <c r="I25" s="95"/>
      <c r="J25" s="96">
        <v>202.4</v>
      </c>
      <c r="K25" s="51">
        <v>168.66666666666666</v>
      </c>
      <c r="L25" s="51">
        <v>144.57142857142858</v>
      </c>
      <c r="M25" s="51">
        <v>126.5</v>
      </c>
      <c r="N25" s="51">
        <v>112.44444444444444</v>
      </c>
      <c r="O25" s="51">
        <v>101.2</v>
      </c>
      <c r="P25" s="51">
        <v>92</v>
      </c>
      <c r="Q25" s="51">
        <v>84.33333333333333</v>
      </c>
      <c r="R25" s="51">
        <v>77.84615384615384</v>
      </c>
      <c r="S25" s="51">
        <v>72.28571428571429</v>
      </c>
      <c r="T25" s="52">
        <v>67.46666666666667</v>
      </c>
      <c r="V25" s="66">
        <f t="shared" si="0"/>
        <v>2185</v>
      </c>
      <c r="W25" s="66">
        <f t="shared" si="1"/>
        <v>2645</v>
      </c>
    </row>
    <row r="26" spans="1:23" ht="12.75">
      <c r="A26" s="91">
        <v>2520</v>
      </c>
      <c r="B26" s="92">
        <v>1050</v>
      </c>
      <c r="C26" s="48">
        <v>120</v>
      </c>
      <c r="D26" s="49">
        <v>84</v>
      </c>
      <c r="E26" s="50">
        <v>99.47368421052632</v>
      </c>
      <c r="F26" s="49">
        <v>133.8053097345133</v>
      </c>
      <c r="G26" s="50">
        <v>152</v>
      </c>
      <c r="H26" s="94">
        <v>195</v>
      </c>
      <c r="I26" s="95"/>
      <c r="J26" s="96">
        <v>210</v>
      </c>
      <c r="K26" s="51">
        <v>175</v>
      </c>
      <c r="L26" s="51">
        <v>150</v>
      </c>
      <c r="M26" s="51">
        <v>131.25</v>
      </c>
      <c r="N26" s="51">
        <v>116.66666666666667</v>
      </c>
      <c r="O26" s="51">
        <v>105</v>
      </c>
      <c r="P26" s="51">
        <v>95.45454545454545</v>
      </c>
      <c r="Q26" s="51">
        <v>87.5</v>
      </c>
      <c r="R26" s="51">
        <v>80.76923076923077</v>
      </c>
      <c r="S26" s="51">
        <v>75</v>
      </c>
      <c r="T26" s="52">
        <v>70</v>
      </c>
      <c r="V26" s="66">
        <f t="shared" si="0"/>
        <v>2280</v>
      </c>
      <c r="W26" s="66">
        <f t="shared" si="1"/>
        <v>2760</v>
      </c>
    </row>
    <row r="27" spans="1:23" ht="12.75">
      <c r="A27" s="91">
        <v>2625</v>
      </c>
      <c r="B27" s="92">
        <v>1087</v>
      </c>
      <c r="C27" s="48">
        <v>125</v>
      </c>
      <c r="D27" s="49">
        <v>88</v>
      </c>
      <c r="E27" s="50">
        <v>103.61842105263158</v>
      </c>
      <c r="F27" s="49">
        <v>138</v>
      </c>
      <c r="G27" s="50">
        <v>157.5</v>
      </c>
      <c r="H27" s="94">
        <v>203</v>
      </c>
      <c r="I27" s="95"/>
      <c r="J27" s="96">
        <v>217.4</v>
      </c>
      <c r="K27" s="51">
        <v>181.16666666666666</v>
      </c>
      <c r="L27" s="51">
        <v>155.28571428571428</v>
      </c>
      <c r="M27" s="51">
        <v>135.875</v>
      </c>
      <c r="N27" s="51">
        <v>120.77777777777777</v>
      </c>
      <c r="O27" s="51">
        <v>108.7</v>
      </c>
      <c r="P27" s="51">
        <v>98.81818181818181</v>
      </c>
      <c r="Q27" s="51">
        <v>90.58333333333333</v>
      </c>
      <c r="R27" s="51">
        <v>83.61538461538461</v>
      </c>
      <c r="S27" s="51">
        <v>77.64285714285714</v>
      </c>
      <c r="T27" s="52">
        <v>72.46666666666667</v>
      </c>
      <c r="V27" s="66">
        <f t="shared" si="0"/>
        <v>2375</v>
      </c>
      <c r="W27" s="66">
        <f t="shared" si="1"/>
        <v>2875</v>
      </c>
    </row>
    <row r="28" spans="1:23" ht="12.75">
      <c r="A28" s="91">
        <v>2730</v>
      </c>
      <c r="B28" s="92">
        <v>1124</v>
      </c>
      <c r="C28" s="48">
        <v>130</v>
      </c>
      <c r="D28" s="49">
        <v>91</v>
      </c>
      <c r="E28" s="50">
        <v>107.76315789473684</v>
      </c>
      <c r="F28" s="49">
        <v>144</v>
      </c>
      <c r="G28" s="50">
        <v>163.8</v>
      </c>
      <c r="H28" s="94">
        <v>211</v>
      </c>
      <c r="I28" s="95"/>
      <c r="J28" s="96">
        <v>224.8</v>
      </c>
      <c r="K28" s="51">
        <v>187.33333333333334</v>
      </c>
      <c r="L28" s="51">
        <v>160.57142857142858</v>
      </c>
      <c r="M28" s="51">
        <v>140.5</v>
      </c>
      <c r="N28" s="51">
        <v>124.88888888888889</v>
      </c>
      <c r="O28" s="51">
        <v>112.4</v>
      </c>
      <c r="P28" s="51">
        <v>102.18181818181819</v>
      </c>
      <c r="Q28" s="51">
        <v>93.66666666666667</v>
      </c>
      <c r="R28" s="51">
        <v>86.46153846153847</v>
      </c>
      <c r="S28" s="51">
        <v>80.28571428571429</v>
      </c>
      <c r="T28" s="52">
        <v>74.93333333333334</v>
      </c>
      <c r="V28" s="66">
        <f t="shared" si="0"/>
        <v>2470</v>
      </c>
      <c r="W28" s="66">
        <f t="shared" si="1"/>
        <v>2990</v>
      </c>
    </row>
    <row r="29" spans="1:23" ht="12.75">
      <c r="A29" s="91">
        <v>2835</v>
      </c>
      <c r="B29" s="92">
        <v>1162</v>
      </c>
      <c r="C29" s="48">
        <v>135</v>
      </c>
      <c r="D29" s="49">
        <v>95</v>
      </c>
      <c r="E29" s="50">
        <v>114</v>
      </c>
      <c r="F29" s="49">
        <v>150</v>
      </c>
      <c r="G29" s="50">
        <v>171</v>
      </c>
      <c r="H29" s="94">
        <v>220</v>
      </c>
      <c r="I29" s="95"/>
      <c r="J29" s="96">
        <v>232.4</v>
      </c>
      <c r="K29" s="51">
        <v>193.66666666666666</v>
      </c>
      <c r="L29" s="51">
        <v>166</v>
      </c>
      <c r="M29" s="51">
        <v>145.25</v>
      </c>
      <c r="N29" s="51">
        <v>129.11111111111111</v>
      </c>
      <c r="O29" s="51">
        <v>116.2</v>
      </c>
      <c r="P29" s="51">
        <v>105.63636363636364</v>
      </c>
      <c r="Q29" s="51">
        <v>96.83333333333333</v>
      </c>
      <c r="R29" s="51">
        <v>89.38461538461539</v>
      </c>
      <c r="S29" s="51">
        <v>83</v>
      </c>
      <c r="T29" s="52">
        <v>77.46666666666667</v>
      </c>
      <c r="V29" s="66">
        <f t="shared" si="0"/>
        <v>2565</v>
      </c>
      <c r="W29" s="66">
        <f t="shared" si="1"/>
        <v>3105</v>
      </c>
    </row>
    <row r="30" spans="1:23" ht="12.75">
      <c r="A30" s="91">
        <v>2940</v>
      </c>
      <c r="B30" s="92">
        <v>1199</v>
      </c>
      <c r="C30" s="48">
        <v>140</v>
      </c>
      <c r="D30" s="49">
        <v>98</v>
      </c>
      <c r="E30" s="50">
        <v>118</v>
      </c>
      <c r="F30" s="49">
        <v>155</v>
      </c>
      <c r="G30" s="50">
        <v>178</v>
      </c>
      <c r="H30" s="94">
        <v>227</v>
      </c>
      <c r="I30" s="95"/>
      <c r="J30" s="96">
        <v>239.8</v>
      </c>
      <c r="K30" s="51">
        <v>199.83333333333334</v>
      </c>
      <c r="L30" s="51">
        <v>171.28571428571428</v>
      </c>
      <c r="M30" s="51">
        <v>149.875</v>
      </c>
      <c r="N30" s="51">
        <v>133.22222222222223</v>
      </c>
      <c r="O30" s="51">
        <v>119.9</v>
      </c>
      <c r="P30" s="51">
        <v>109</v>
      </c>
      <c r="Q30" s="51">
        <v>99.91666666666667</v>
      </c>
      <c r="R30" s="51">
        <v>92.23076923076923</v>
      </c>
      <c r="S30" s="51">
        <v>85.64285714285714</v>
      </c>
      <c r="T30" s="52">
        <v>79.93333333333334</v>
      </c>
      <c r="V30" s="66">
        <f t="shared" si="0"/>
        <v>2660</v>
      </c>
      <c r="W30" s="66">
        <f t="shared" si="1"/>
        <v>3220</v>
      </c>
    </row>
    <row r="31" spans="1:23" ht="12.75">
      <c r="A31" s="91">
        <v>3045</v>
      </c>
      <c r="B31" s="92">
        <v>1236</v>
      </c>
      <c r="C31" s="48">
        <v>145</v>
      </c>
      <c r="D31" s="49">
        <v>102</v>
      </c>
      <c r="E31" s="50">
        <v>122</v>
      </c>
      <c r="F31" s="49">
        <v>161</v>
      </c>
      <c r="G31" s="50">
        <v>182.7</v>
      </c>
      <c r="H31" s="94">
        <v>236</v>
      </c>
      <c r="I31" s="95"/>
      <c r="J31" s="96">
        <v>247.2</v>
      </c>
      <c r="K31" s="51">
        <v>206</v>
      </c>
      <c r="L31" s="51">
        <v>176.57142857142858</v>
      </c>
      <c r="M31" s="51">
        <v>154.5</v>
      </c>
      <c r="N31" s="51">
        <v>137.33333333333334</v>
      </c>
      <c r="O31" s="51">
        <v>123.6</v>
      </c>
      <c r="P31" s="51">
        <v>112.36363636363636</v>
      </c>
      <c r="Q31" s="51">
        <v>103</v>
      </c>
      <c r="R31" s="51">
        <v>95.07692307692308</v>
      </c>
      <c r="S31" s="51">
        <v>88.28571428571429</v>
      </c>
      <c r="T31" s="52">
        <v>82.4</v>
      </c>
      <c r="V31" s="66">
        <f t="shared" si="0"/>
        <v>2755</v>
      </c>
      <c r="W31" s="66">
        <f t="shared" si="1"/>
        <v>3335</v>
      </c>
    </row>
    <row r="32" spans="1:23" ht="12.75">
      <c r="A32" s="91">
        <v>3150</v>
      </c>
      <c r="B32" s="92">
        <v>1273</v>
      </c>
      <c r="C32" s="48">
        <v>150</v>
      </c>
      <c r="D32" s="49">
        <v>105</v>
      </c>
      <c r="E32" s="50">
        <v>126</v>
      </c>
      <c r="F32" s="49">
        <v>166</v>
      </c>
      <c r="G32" s="50">
        <v>189</v>
      </c>
      <c r="H32" s="94">
        <v>244</v>
      </c>
      <c r="I32" s="95"/>
      <c r="J32" s="96">
        <v>254.6</v>
      </c>
      <c r="K32" s="51">
        <v>212.16666666666666</v>
      </c>
      <c r="L32" s="51">
        <v>181.85714285714286</v>
      </c>
      <c r="M32" s="51">
        <v>159.125</v>
      </c>
      <c r="N32" s="51">
        <v>141.44444444444446</v>
      </c>
      <c r="O32" s="51">
        <v>127.3</v>
      </c>
      <c r="P32" s="51">
        <v>115.72727272727273</v>
      </c>
      <c r="Q32" s="51">
        <v>106.08333333333333</v>
      </c>
      <c r="R32" s="51">
        <v>97.92307692307692</v>
      </c>
      <c r="S32" s="51">
        <v>90.92857142857143</v>
      </c>
      <c r="T32" s="52">
        <v>84.86666666666666</v>
      </c>
      <c r="V32" s="66">
        <f t="shared" si="0"/>
        <v>2850</v>
      </c>
      <c r="W32" s="66">
        <f t="shared" si="1"/>
        <v>3450</v>
      </c>
    </row>
    <row r="33" spans="1:23" ht="13.5" thickBot="1">
      <c r="A33" s="97">
        <v>3255</v>
      </c>
      <c r="B33" s="98">
        <v>1311</v>
      </c>
      <c r="C33" s="53">
        <v>155</v>
      </c>
      <c r="D33" s="54">
        <v>109</v>
      </c>
      <c r="E33" s="55">
        <v>130</v>
      </c>
      <c r="F33" s="54">
        <v>172</v>
      </c>
      <c r="G33" s="55">
        <v>196</v>
      </c>
      <c r="H33" s="99">
        <v>252</v>
      </c>
      <c r="I33" s="100"/>
      <c r="J33" s="101">
        <v>262.2</v>
      </c>
      <c r="K33" s="56">
        <v>218.5</v>
      </c>
      <c r="L33" s="56">
        <v>187.28571428571428</v>
      </c>
      <c r="M33" s="56">
        <v>163.875</v>
      </c>
      <c r="N33" s="56">
        <v>145.66666666666666</v>
      </c>
      <c r="O33" s="56">
        <v>131.1</v>
      </c>
      <c r="P33" s="56">
        <v>119.18181818181819</v>
      </c>
      <c r="Q33" s="56">
        <v>109.25</v>
      </c>
      <c r="R33" s="56">
        <v>100.84615384615384</v>
      </c>
      <c r="S33" s="56">
        <v>93.64285714285714</v>
      </c>
      <c r="T33" s="57">
        <v>87.4</v>
      </c>
      <c r="V33" s="66">
        <f t="shared" si="0"/>
        <v>2945</v>
      </c>
      <c r="W33" s="66">
        <f t="shared" si="1"/>
        <v>3565</v>
      </c>
    </row>
  </sheetData>
  <sheetProtection/>
  <mergeCells count="8">
    <mergeCell ref="V3:W3"/>
    <mergeCell ref="V4:W4"/>
    <mergeCell ref="Q2:T2"/>
    <mergeCell ref="A3:A5"/>
    <mergeCell ref="B3:B5"/>
    <mergeCell ref="C3:H3"/>
    <mergeCell ref="C5:H5"/>
    <mergeCell ref="J5:T5"/>
  </mergeCells>
  <printOptions horizontalCentered="1" verticalCentered="1"/>
  <pageMargins left="0.25" right="0.25" top="0" bottom="0" header="0.3" footer="0.3"/>
  <pageSetup fitToHeight="1" fitToWidth="1"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c:creator>
  <cp:keywords/>
  <dc:description/>
  <cp:lastModifiedBy>Irmer, Anne</cp:lastModifiedBy>
  <cp:lastPrinted>2015-05-27T19:35:08Z</cp:lastPrinted>
  <dcterms:created xsi:type="dcterms:W3CDTF">2001-11-15T23:19:03Z</dcterms:created>
  <dcterms:modified xsi:type="dcterms:W3CDTF">2015-05-27T21:34:45Z</dcterms:modified>
  <cp:category/>
  <cp:version/>
  <cp:contentType/>
  <cp:contentStatus/>
</cp:coreProperties>
</file>